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536" windowHeight="9432" activeTab="0"/>
  </bookViews>
  <sheets>
    <sheet name="TotaalHelvoirtN65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Kosten_Verkeersslachtoffers" sheetId="10" r:id="rId10"/>
    <sheet name="N65_onveiligheids%" sheetId="11" r:id="rId11"/>
    <sheet name="TotaalLandelijk" sheetId="12" r:id="rId12"/>
  </sheets>
  <definedNames/>
  <calcPr fullCalcOnLoad="1"/>
</workbook>
</file>

<file path=xl/sharedStrings.xml><?xml version="1.0" encoding="utf-8"?>
<sst xmlns="http://schemas.openxmlformats.org/spreadsheetml/2006/main" count="778" uniqueCount="102">
  <si>
    <t>Woonplaats</t>
  </si>
  <si>
    <t>Maand</t>
  </si>
  <si>
    <t>Dodelijk</t>
  </si>
  <si>
    <t>Letsel_Ziekenh_opn_</t>
  </si>
  <si>
    <t>Letsel_Eerste_hulp</t>
  </si>
  <si>
    <t>Letsel_Overig</t>
  </si>
  <si>
    <t>UMS</t>
  </si>
  <si>
    <t>'S-HERTOGENBOSCH</t>
  </si>
  <si>
    <t>Oktober</t>
  </si>
  <si>
    <t>BERKEL-ENSCHOT</t>
  </si>
  <si>
    <t>Januari</t>
  </si>
  <si>
    <t>Maart</t>
  </si>
  <si>
    <t>April</t>
  </si>
  <si>
    <t>Juni</t>
  </si>
  <si>
    <t>Juli</t>
  </si>
  <si>
    <t>Augustus</t>
  </si>
  <si>
    <t>September</t>
  </si>
  <si>
    <t>November</t>
  </si>
  <si>
    <t>December</t>
  </si>
  <si>
    <t>HAAREN</t>
  </si>
  <si>
    <t>Februari</t>
  </si>
  <si>
    <t>HELVOIRT</t>
  </si>
  <si>
    <t>Mei</t>
  </si>
  <si>
    <t>OISTERWIJK</t>
  </si>
  <si>
    <t>TILBURG</t>
  </si>
  <si>
    <t>UDENHOUT</t>
  </si>
  <si>
    <t>VUGHT</t>
  </si>
  <si>
    <t>AFLOOP ONGEVAL</t>
  </si>
  <si>
    <t>Totaal ong</t>
  </si>
  <si>
    <t>N65 Noord-Brabant 2002</t>
  </si>
  <si>
    <t>Totaal</t>
  </si>
  <si>
    <t>RWS/DID 03-08-2010</t>
  </si>
  <si>
    <t>N65 Noord-Brabant 2003</t>
  </si>
  <si>
    <t>Ongevallen</t>
  </si>
  <si>
    <t>N65 Noord-Brabant 2004</t>
  </si>
  <si>
    <t>BIEZENMORTEL</t>
  </si>
  <si>
    <t>N65 Noord-Brabant 2005</t>
  </si>
  <si>
    <t>HEUKELOM NB</t>
  </si>
  <si>
    <t>N65 Noord-Brabant 2006</t>
  </si>
  <si>
    <t>N65 Noord-Brabant 2007</t>
  </si>
  <si>
    <t>N65 Noord-Brabant 2008</t>
  </si>
  <si>
    <t>N65 Noord-Brabant 2009</t>
  </si>
  <si>
    <t xml:space="preserve">Helvoirt </t>
  </si>
  <si>
    <t>Eindtotaal:</t>
  </si>
  <si>
    <t>Gemiddeld per jaar:</t>
  </si>
  <si>
    <t>Kosten Verkeersongevallen:</t>
  </si>
  <si>
    <t>Volgens Rijkswaterstaat (2008) vinden op een autosnelweg</t>
  </si>
  <si>
    <t>plaats, op autowegen is dit aantal 15. Over 3 km dus 0,83 en 0,45 ongevallen per jaar.</t>
  </si>
  <si>
    <t xml:space="preserve">Bron: </t>
  </si>
  <si>
    <t>RWS: De betekenis van robuustheid,Kennisinstituut voor Mobiliteitsbeleid 2010</t>
  </si>
  <si>
    <t>Jaar</t>
  </si>
  <si>
    <t>N65 Noord-Brabant</t>
  </si>
  <si>
    <t>per jaar gemiddeld 27,5 ernstige slachtofferongevallen per 100 kilometer. Dus per 3 km:</t>
  </si>
  <si>
    <t>Conclusie:</t>
  </si>
  <si>
    <t>Ongevalsernst</t>
  </si>
  <si>
    <t>Aantal slachtoffers</t>
  </si>
  <si>
    <t>Kosten (miljard euro)</t>
  </si>
  <si>
    <t>Doden</t>
  </si>
  <si>
    <t>Ziekenhuisgewonden</t>
  </si>
  <si>
    <t>Tabel 3. Aantal slachtoffers en kosten van verkeersongevallen naar ongevalsernst in 2007.</t>
  </si>
  <si>
    <t>Per slachtoffer</t>
  </si>
  <si>
    <t>SHE*</t>
  </si>
  <si>
    <t>SWOV-Factsheet</t>
  </si>
  <si>
    <t>SWOV (Stichting Wetenschappelijk Onderzoek Verkeersveiligheid</t>
  </si>
  <si>
    <t>ofwel:</t>
  </si>
  <si>
    <t>Licht letsel**</t>
  </si>
  <si>
    <t>UMS**</t>
  </si>
  <si>
    <t>UMS=Uitsluitend materiele schade</t>
  </si>
  <si>
    <t>SHE=Spoedeisende Hulp EHBO</t>
  </si>
  <si>
    <t xml:space="preserve">AFLOOP ONGEVAL </t>
  </si>
  <si>
    <t>Niet geregistreerd %:</t>
  </si>
  <si>
    <t>Totaal incl.niet geregistreerd.:</t>
  </si>
  <si>
    <t>De N65 is bijna 4 keer gevaarlijker dan de gemiddelde autosnelweg in Nederland.</t>
  </si>
  <si>
    <t>Bron RWS: Registratie van ongevallen op de N65 tussen 10.982 km tot en met km 13.82</t>
  </si>
  <si>
    <t>KOSTEN</t>
  </si>
  <si>
    <t>UMS***</t>
  </si>
  <si>
    <t>Letsel eerste hulp</t>
  </si>
  <si>
    <t>Letsel overig</t>
  </si>
  <si>
    <t>Letsel ziekenhuis</t>
  </si>
  <si>
    <t>Uitsluitend materiele schade</t>
  </si>
  <si>
    <t>Septenber</t>
  </si>
  <si>
    <t>RWS/DID 31-8-2010</t>
  </si>
  <si>
    <t>Aantal ongevallen in 2002 per maand naar afloop</t>
  </si>
  <si>
    <t>Ongevals- maand</t>
  </si>
  <si>
    <t>Aantal ongevallen in 2003 per maand naar afloop</t>
  </si>
  <si>
    <t>Aantal ongevallen in 2004 per maand naar afloop</t>
  </si>
  <si>
    <t>Aantal ongevallen in 2005 per maand naar afloop</t>
  </si>
  <si>
    <t>Aantal ongevallen in 2006 per maand naar afloop</t>
  </si>
  <si>
    <t>Aantal ongevallen in 2007 per maand naar afloop</t>
  </si>
  <si>
    <t>Aantal ongevallen in 2008 per maand naar afloop</t>
  </si>
  <si>
    <t>Aantal ongevallen in 2009 per maand naar afloop</t>
  </si>
  <si>
    <t>**Deze tabel was oorspronkelijk gebaseerd op voorlopige cijfers op basis van het Letselinformatiesysteem (LIS)</t>
  </si>
  <si>
    <t>RWS Aantal 2007</t>
  </si>
  <si>
    <t xml:space="preserve">Omdat de cijfers van het aantal slachtoffers later bekend zijn geworden uit de database RWS, </t>
  </si>
  <si>
    <t>Dit getal was oorspronkelijk geraamd op 99000 o.b.v. LIS maar vervangen door het RWS getall 8684</t>
  </si>
  <si>
    <t>Totaal Kosten Verkeersongevallen</t>
  </si>
  <si>
    <t>Kosten vlgs.SWOV-Factsheet:</t>
  </si>
  <si>
    <t>http://www.swov.nl/rapport/Factsheets/NL/Factsheet_Immateriele_kosten.pdf</t>
  </si>
  <si>
    <t>De hoge kosten van verkeersdoden zijn vooral immateriele kosten: leed, pijn, verdriet en verlies aan levensvreugde bij slachtoffers en hun naasten. Zie daarvoor:</t>
  </si>
  <si>
    <t>Via de methode ‘willingness to pay' wordt op basis van een groot aantal onderzoeken de waarde van een mensenleven geraamd op 1,8 ± 0,3 miljoen euro aan immateriële schade.</t>
  </si>
  <si>
    <t xml:space="preserve">zijn de beide vermeldingen 'Niet bekend' vervangen door de juiste aantallen o.b.v RWS-gegevens. </t>
  </si>
  <si>
    <t xml:space="preserve">De aantallen slachtoffers volgens SWOV zijn aanzienlijk hoger dan de RWS-gegevens als gevolg van onderregistratie. 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</si>
</sst>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  <numFmt numFmtId="181" formatCode="&quot;€&quot;\ #,##0"/>
    <numFmt numFmtId="182" formatCode="0.000"/>
    <numFmt numFmtId="183" formatCode="[$-413]dddd\ d\ mmmm\ yyyy"/>
    <numFmt numFmtId="184" formatCode="[$-413]mmmm/yy;@"/>
    <numFmt numFmtId="185" formatCode="&quot;€&quot;\ #,##0.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0"/>
    </font>
    <font>
      <b/>
      <i/>
      <u val="doub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u val="doub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left"/>
    </xf>
    <xf numFmtId="181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81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right"/>
    </xf>
    <xf numFmtId="0" fontId="0" fillId="0" borderId="7" xfId="0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1" fontId="0" fillId="0" borderId="32" xfId="0" applyNumberFormat="1" applyBorder="1" applyAlignment="1">
      <alignment/>
    </xf>
    <xf numFmtId="0" fontId="5" fillId="0" borderId="0" xfId="44" applyAlignment="1" applyProtection="1">
      <alignment/>
      <protection/>
    </xf>
    <xf numFmtId="0" fontId="1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181" fontId="0" fillId="1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wov.nl/rapport/Factsheets/NL/Factsheet_Immateriele_kosten.pdf" TargetMode="Externa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8515625" style="0" bestFit="1" customWidth="1"/>
    <col min="2" max="2" width="19.57421875" style="0" customWidth="1"/>
    <col min="3" max="3" width="14.28125" style="0" customWidth="1"/>
    <col min="4" max="4" width="18.7109375" style="0" customWidth="1"/>
    <col min="5" max="5" width="17.00390625" style="0" customWidth="1"/>
    <col min="6" max="6" width="12.57421875" style="0" customWidth="1"/>
    <col min="7" max="7" width="10.7109375" style="0" customWidth="1"/>
    <col min="8" max="8" width="11.7109375" style="0" customWidth="1"/>
  </cols>
  <sheetData>
    <row r="1" ht="17.25">
      <c r="A1" s="43" t="s">
        <v>45</v>
      </c>
    </row>
    <row r="2" spans="1:8" ht="15">
      <c r="A2" s="69" t="s">
        <v>51</v>
      </c>
      <c r="B2" s="69"/>
      <c r="C2" s="70" t="s">
        <v>69</v>
      </c>
      <c r="D2" s="70"/>
      <c r="E2" s="70"/>
      <c r="F2" s="70"/>
      <c r="G2" s="70"/>
      <c r="H2" s="5"/>
    </row>
    <row r="3" spans="1:8" ht="12.75">
      <c r="A3" s="3" t="s">
        <v>42</v>
      </c>
      <c r="B3" s="14" t="s">
        <v>50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75</v>
      </c>
      <c r="H3" s="6" t="s">
        <v>30</v>
      </c>
    </row>
    <row r="4" spans="1:8" ht="12.75">
      <c r="A4">
        <v>2002</v>
      </c>
      <c r="B4" t="str">
        <f>'2002'!B$32</f>
        <v>Totaal</v>
      </c>
      <c r="C4">
        <f>'2002'!C$32</f>
        <v>1</v>
      </c>
      <c r="D4">
        <f>'2002'!D$32</f>
        <v>2</v>
      </c>
      <c r="E4">
        <f>'2002'!E$32</f>
        <v>1</v>
      </c>
      <c r="F4">
        <f>'2002'!F$32</f>
        <v>2</v>
      </c>
      <c r="G4">
        <f>'2002'!G$32</f>
        <v>7</v>
      </c>
      <c r="H4">
        <f>'2002'!H$32</f>
        <v>13</v>
      </c>
    </row>
    <row r="5" spans="1:8" ht="12.75">
      <c r="A5">
        <f>A4+1</f>
        <v>2003</v>
      </c>
      <c r="B5" t="str">
        <f>'2003'!B$23</f>
        <v>Totaal</v>
      </c>
      <c r="C5">
        <f>'2003'!C$23</f>
        <v>0</v>
      </c>
      <c r="D5">
        <f>'2003'!D$23</f>
        <v>0</v>
      </c>
      <c r="E5">
        <f>'2003'!E$23</f>
        <v>0</v>
      </c>
      <c r="F5">
        <f>'2003'!F$23</f>
        <v>0</v>
      </c>
      <c r="G5">
        <f>'2003'!G$23</f>
        <v>7</v>
      </c>
      <c r="H5">
        <f>'2003'!H$23</f>
        <v>7</v>
      </c>
    </row>
    <row r="6" spans="1:8" ht="12.75">
      <c r="A6">
        <f aca="true" t="shared" si="0" ref="A6:A11">A5+1</f>
        <v>2004</v>
      </c>
      <c r="B6" t="str">
        <f>'2004'!B$25</f>
        <v>Totaal</v>
      </c>
      <c r="C6">
        <f>'2004'!C$25</f>
        <v>0</v>
      </c>
      <c r="D6">
        <f>'2004'!D$25</f>
        <v>0</v>
      </c>
      <c r="E6">
        <f>'2004'!E$25</f>
        <v>1</v>
      </c>
      <c r="F6">
        <f>'2004'!F$25</f>
        <v>0</v>
      </c>
      <c r="G6">
        <f>'2004'!G$25</f>
        <v>2</v>
      </c>
      <c r="H6">
        <f>'2004'!H$25</f>
        <v>3</v>
      </c>
    </row>
    <row r="7" spans="1:8" ht="12.75">
      <c r="A7">
        <f t="shared" si="0"/>
        <v>2005</v>
      </c>
      <c r="B7" t="str">
        <f>'2005'!B$19</f>
        <v>Totaal</v>
      </c>
      <c r="C7">
        <f>'2005'!C$19</f>
        <v>0</v>
      </c>
      <c r="D7">
        <f>'2005'!D$19</f>
        <v>1</v>
      </c>
      <c r="E7">
        <f>'2005'!E$19</f>
        <v>0</v>
      </c>
      <c r="F7">
        <f>'2005'!F$19</f>
        <v>0</v>
      </c>
      <c r="G7">
        <f>'2005'!G$19</f>
        <v>1</v>
      </c>
      <c r="H7">
        <f>'2005'!H$19</f>
        <v>2</v>
      </c>
    </row>
    <row r="8" spans="1:8" ht="12.75">
      <c r="A8">
        <f t="shared" si="0"/>
        <v>2006</v>
      </c>
      <c r="B8" t="str">
        <f>'2006'!B$29</f>
        <v>Totaal</v>
      </c>
      <c r="C8">
        <f>'2006'!C$29</f>
        <v>0</v>
      </c>
      <c r="D8">
        <f>'2006'!D$29</f>
        <v>2</v>
      </c>
      <c r="E8">
        <f>'2006'!E$29</f>
        <v>1</v>
      </c>
      <c r="F8">
        <f>'2006'!F$29</f>
        <v>2</v>
      </c>
      <c r="G8">
        <f>'2006'!G$29</f>
        <v>2</v>
      </c>
      <c r="H8">
        <f>'2006'!H$29</f>
        <v>7</v>
      </c>
    </row>
    <row r="9" spans="1:8" ht="12.75">
      <c r="A9">
        <f t="shared" si="0"/>
        <v>2007</v>
      </c>
      <c r="B9" t="str">
        <f>'2007'!B$24</f>
        <v>Totaal</v>
      </c>
      <c r="C9">
        <f>'2007'!C$24</f>
        <v>0</v>
      </c>
      <c r="D9">
        <f>'2007'!D$24</f>
        <v>1</v>
      </c>
      <c r="E9">
        <f>'2007'!E$24</f>
        <v>1</v>
      </c>
      <c r="F9">
        <f>'2007'!F$24</f>
        <v>0</v>
      </c>
      <c r="G9">
        <f>'2007'!G$24</f>
        <v>5</v>
      </c>
      <c r="H9">
        <f>'2007'!H$24</f>
        <v>7</v>
      </c>
    </row>
    <row r="10" spans="1:8" ht="12.75">
      <c r="A10">
        <f t="shared" si="0"/>
        <v>2008</v>
      </c>
      <c r="B10" t="str">
        <f>'2008'!B$25</f>
        <v>Totaal</v>
      </c>
      <c r="C10">
        <f>'2008'!C$25</f>
        <v>0</v>
      </c>
      <c r="D10">
        <f>'2008'!D$25</f>
        <v>3</v>
      </c>
      <c r="E10">
        <f>'2008'!E$25</f>
        <v>1</v>
      </c>
      <c r="F10">
        <f>'2008'!F$25</f>
        <v>1</v>
      </c>
      <c r="G10">
        <f>'2008'!G$25</f>
        <v>0</v>
      </c>
      <c r="H10">
        <f>'2008'!H$25</f>
        <v>5</v>
      </c>
    </row>
    <row r="11" spans="1:8" ht="12.75">
      <c r="A11">
        <f t="shared" si="0"/>
        <v>2009</v>
      </c>
      <c r="B11" t="str">
        <f>'2009'!B$21</f>
        <v>Totaal</v>
      </c>
      <c r="C11">
        <f>'2009'!C$21</f>
        <v>0</v>
      </c>
      <c r="D11">
        <f>'2009'!D$21</f>
        <v>1</v>
      </c>
      <c r="E11">
        <f>'2009'!E$21</f>
        <v>2</v>
      </c>
      <c r="F11">
        <f>'2009'!F$21</f>
        <v>1</v>
      </c>
      <c r="G11">
        <f>'2009'!G$21</f>
        <v>2</v>
      </c>
      <c r="H11">
        <f>'2009'!H$21</f>
        <v>6</v>
      </c>
    </row>
    <row r="12" spans="2:8" ht="12.75">
      <c r="B12" s="13" t="s">
        <v>43</v>
      </c>
      <c r="C12">
        <f aca="true" t="shared" si="1" ref="C12:H12">SUM(C4:C11)</f>
        <v>1</v>
      </c>
      <c r="D12">
        <f t="shared" si="1"/>
        <v>10</v>
      </c>
      <c r="E12">
        <f t="shared" si="1"/>
        <v>7</v>
      </c>
      <c r="F12">
        <f t="shared" si="1"/>
        <v>6</v>
      </c>
      <c r="G12">
        <f t="shared" si="1"/>
        <v>26</v>
      </c>
      <c r="H12">
        <f t="shared" si="1"/>
        <v>50</v>
      </c>
    </row>
    <row r="13" spans="2:8" ht="12.75">
      <c r="B13" s="13" t="s">
        <v>44</v>
      </c>
      <c r="C13" s="44">
        <f aca="true" t="shared" si="2" ref="C13:H13">C12/8</f>
        <v>0.125</v>
      </c>
      <c r="D13" s="44">
        <f t="shared" si="2"/>
        <v>1.25</v>
      </c>
      <c r="E13" s="44">
        <f t="shared" si="2"/>
        <v>0.875</v>
      </c>
      <c r="F13" s="44">
        <f t="shared" si="2"/>
        <v>0.75</v>
      </c>
      <c r="G13" s="44">
        <f t="shared" si="2"/>
        <v>3.25</v>
      </c>
      <c r="H13" s="44">
        <f t="shared" si="2"/>
        <v>6.25</v>
      </c>
    </row>
    <row r="14" spans="2:8" ht="12.75">
      <c r="B14" s="13" t="s">
        <v>70</v>
      </c>
      <c r="C14" s="40">
        <v>0</v>
      </c>
      <c r="D14" s="40">
        <v>0</v>
      </c>
      <c r="E14" s="40">
        <v>0.05</v>
      </c>
      <c r="F14" s="40">
        <v>0.1</v>
      </c>
      <c r="G14" s="40">
        <v>0.2</v>
      </c>
      <c r="H14" s="44"/>
    </row>
    <row r="15" spans="2:9" ht="12.75">
      <c r="B15" s="13" t="s">
        <v>71</v>
      </c>
      <c r="C15" s="44">
        <f>C13*(1+C14)</f>
        <v>0.125</v>
      </c>
      <c r="D15" s="44">
        <f>D13*(1+D14)</f>
        <v>1.25</v>
      </c>
      <c r="E15" s="44">
        <f>E13*(1+E14)</f>
        <v>0.9187500000000001</v>
      </c>
      <c r="F15" s="44">
        <f>F13*(1+F14)</f>
        <v>0.8250000000000001</v>
      </c>
      <c r="G15" s="44">
        <f>G13*(1+G14)</f>
        <v>3.9</v>
      </c>
      <c r="H15" s="44">
        <f>SUM(C15:G15)</f>
        <v>7.018750000000001</v>
      </c>
      <c r="I15" s="44"/>
    </row>
    <row r="16" spans="1:8" ht="12.75">
      <c r="A16" t="s">
        <v>73</v>
      </c>
      <c r="C16" s="39"/>
      <c r="D16" s="39"/>
      <c r="E16" s="39"/>
      <c r="F16" s="39"/>
      <c r="G16" s="39"/>
      <c r="H16" s="39"/>
    </row>
    <row r="17" spans="3:8" ht="12.75">
      <c r="C17" s="39"/>
      <c r="D17" s="39"/>
      <c r="E17" s="39"/>
      <c r="F17" s="39"/>
      <c r="G17" s="39"/>
      <c r="H17" s="39"/>
    </row>
    <row r="18" spans="3:8" ht="12.75">
      <c r="C18" s="39"/>
      <c r="D18" s="39"/>
      <c r="E18" s="39"/>
      <c r="F18" s="39"/>
      <c r="G18" s="39"/>
      <c r="H18" s="39"/>
    </row>
    <row r="19" spans="3:8" ht="12.75">
      <c r="C19" s="39"/>
      <c r="D19" s="39"/>
      <c r="E19" s="39"/>
      <c r="F19" s="39"/>
      <c r="G19" s="39"/>
      <c r="H19" s="39"/>
    </row>
    <row r="20" spans="1:8" ht="15">
      <c r="A20" s="69" t="s">
        <v>51</v>
      </c>
      <c r="B20" s="69"/>
      <c r="C20" s="70" t="s">
        <v>74</v>
      </c>
      <c r="D20" s="70"/>
      <c r="E20" s="70"/>
      <c r="F20" s="70"/>
      <c r="G20" s="70"/>
      <c r="H20" s="67"/>
    </row>
    <row r="21" spans="1:8" ht="12.75">
      <c r="A21" s="38" t="str">
        <f>+A3</f>
        <v>Helvoirt </v>
      </c>
      <c r="B21" s="38" t="str">
        <f aca="true" t="shared" si="3" ref="B21:H21">+B3</f>
        <v>Jaar</v>
      </c>
      <c r="C21" s="38" t="str">
        <f t="shared" si="3"/>
        <v>Dodelijk</v>
      </c>
      <c r="D21" s="38" t="str">
        <f t="shared" si="3"/>
        <v>Letsel_Ziekenh_opn_</v>
      </c>
      <c r="E21" s="38" t="str">
        <f t="shared" si="3"/>
        <v>Letsel_Eerste_hulp</v>
      </c>
      <c r="F21" s="38" t="str">
        <f t="shared" si="3"/>
        <v>Letsel_Overig</v>
      </c>
      <c r="G21" s="38" t="str">
        <f t="shared" si="3"/>
        <v>UMS***</v>
      </c>
      <c r="H21" s="38" t="str">
        <f t="shared" si="3"/>
        <v>Totaal</v>
      </c>
    </row>
    <row r="22" spans="2:8" ht="12.75">
      <c r="B22" s="13" t="s">
        <v>96</v>
      </c>
      <c r="C22" s="39">
        <f>Kosten_Verkeersslachtoffers!D4*C15</f>
        <v>316055.6257901391</v>
      </c>
      <c r="D22" s="39">
        <f>Kosten_Verkeersslachtoffers!D5*D15</f>
        <v>329851.56679494225</v>
      </c>
      <c r="E22" s="39">
        <f>Kosten_Verkeersslachtoffers!D6*E15</f>
        <v>84638.41547673884</v>
      </c>
      <c r="F22" s="39">
        <f>Kosten_Verkeersslachtoffers!D7*F15</f>
        <v>41735.17136714304</v>
      </c>
      <c r="G22" s="39">
        <f>Kosten_Verkeersslachtoffers!D8*G15</f>
        <v>155790.68123854103</v>
      </c>
      <c r="H22" s="39"/>
    </row>
    <row r="23" spans="2:8" ht="15">
      <c r="B23" s="42" t="s">
        <v>95</v>
      </c>
      <c r="C23" s="39">
        <f>C22</f>
        <v>316055.6257901391</v>
      </c>
      <c r="D23" s="39">
        <f>D22</f>
        <v>329851.56679494225</v>
      </c>
      <c r="E23" s="39">
        <f>E22</f>
        <v>84638.41547673884</v>
      </c>
      <c r="F23" s="39">
        <f>F22</f>
        <v>41735.17136714304</v>
      </c>
      <c r="G23" s="39">
        <f>G22</f>
        <v>155790.68123854103</v>
      </c>
      <c r="H23" s="81">
        <f>SUM(C23:G23)</f>
        <v>928071.4606675042</v>
      </c>
    </row>
    <row r="33" ht="12.75">
      <c r="F33" s="45"/>
    </row>
  </sheetData>
  <sheetProtection/>
  <mergeCells count="4">
    <mergeCell ref="A2:B2"/>
    <mergeCell ref="C2:G2"/>
    <mergeCell ref="A20:B20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7109375" style="0" customWidth="1"/>
    <col min="2" max="2" width="16.421875" style="0" bestFit="1" customWidth="1"/>
    <col min="3" max="3" width="18.421875" style="0" bestFit="1" customWidth="1"/>
    <col min="4" max="4" width="14.28125" style="0" bestFit="1" customWidth="1"/>
    <col min="5" max="5" width="17.00390625" style="0" bestFit="1" customWidth="1"/>
  </cols>
  <sheetData>
    <row r="1" ht="12.75">
      <c r="A1" t="s">
        <v>59</v>
      </c>
    </row>
    <row r="2" spans="2:4" ht="12.75">
      <c r="B2" s="47" t="s">
        <v>55</v>
      </c>
      <c r="C2" s="47" t="s">
        <v>56</v>
      </c>
      <c r="D2" s="47" t="s">
        <v>60</v>
      </c>
    </row>
    <row r="3" spans="1:5" ht="12.75">
      <c r="A3" s="47" t="s">
        <v>54</v>
      </c>
      <c r="E3" t="s">
        <v>92</v>
      </c>
    </row>
    <row r="4" spans="1:5" ht="12.75">
      <c r="A4" t="s">
        <v>57</v>
      </c>
      <c r="B4">
        <v>791</v>
      </c>
      <c r="C4" s="39">
        <f>2*1000000000</f>
        <v>2000000000</v>
      </c>
      <c r="D4" s="39">
        <f aca="true" t="shared" si="0" ref="D4:D9">C4/B4</f>
        <v>2528445.0063211126</v>
      </c>
      <c r="E4">
        <f>TotaalLandelijk!B117</f>
        <v>669</v>
      </c>
    </row>
    <row r="5" spans="1:5" ht="12.75">
      <c r="A5" t="s">
        <v>58</v>
      </c>
      <c r="B5" s="41">
        <v>18190</v>
      </c>
      <c r="C5" s="39">
        <f>4.8*1000000000</f>
        <v>4800000000</v>
      </c>
      <c r="D5" s="39">
        <f t="shared" si="0"/>
        <v>263881.2534359538</v>
      </c>
      <c r="E5">
        <f>TotaalLandelijk!E117</f>
        <v>8559</v>
      </c>
    </row>
    <row r="6" spans="1:5" ht="12.75">
      <c r="A6" t="s">
        <v>61</v>
      </c>
      <c r="B6" s="41">
        <f>TotaalLandelijk!C117</f>
        <v>8684</v>
      </c>
      <c r="C6" s="39">
        <f>0.8*1000000000</f>
        <v>800000000</v>
      </c>
      <c r="D6" s="39">
        <f t="shared" si="0"/>
        <v>92123.4454168586</v>
      </c>
      <c r="E6">
        <f>TotaalLandelijk!C117</f>
        <v>8684</v>
      </c>
    </row>
    <row r="7" spans="1:5" ht="12.75">
      <c r="A7" t="s">
        <v>65</v>
      </c>
      <c r="B7">
        <f>TotaalLandelijk!D117</f>
        <v>7907</v>
      </c>
      <c r="C7" s="39">
        <f>0.4*1000000000</f>
        <v>400000000</v>
      </c>
      <c r="D7" s="39">
        <f t="shared" si="0"/>
        <v>50588.08650562792</v>
      </c>
      <c r="E7">
        <f>TotaalLandelijk!D117</f>
        <v>7907</v>
      </c>
    </row>
    <row r="8" spans="1:5" ht="12.75">
      <c r="A8" t="s">
        <v>66</v>
      </c>
      <c r="B8" s="66">
        <f>TotaalLandelijk!F117</f>
        <v>97631</v>
      </c>
      <c r="C8" s="49">
        <f>3.9*1000000000</f>
        <v>3900000000</v>
      </c>
      <c r="D8" s="49">
        <f t="shared" si="0"/>
        <v>39946.32852270283</v>
      </c>
      <c r="E8" s="66">
        <f>TotaalLandelijk!F117</f>
        <v>97631</v>
      </c>
    </row>
    <row r="9" spans="1:5" ht="12.75">
      <c r="A9" s="48" t="s">
        <v>30</v>
      </c>
      <c r="B9">
        <f>SUM(B4:B8)</f>
        <v>133203</v>
      </c>
      <c r="C9" s="39">
        <f>SUM(C4:C8)</f>
        <v>11900000000</v>
      </c>
      <c r="D9" s="39">
        <f t="shared" si="0"/>
        <v>89337.32723737453</v>
      </c>
      <c r="E9">
        <f>TotaalLandelijk!G117</f>
        <v>123450</v>
      </c>
    </row>
    <row r="10" spans="1:3" ht="12.75">
      <c r="A10" t="s">
        <v>48</v>
      </c>
      <c r="B10" t="s">
        <v>62</v>
      </c>
      <c r="C10" s="46">
        <v>40026</v>
      </c>
    </row>
    <row r="11" ht="12.75">
      <c r="B11" t="s">
        <v>63</v>
      </c>
    </row>
    <row r="12" ht="12.75">
      <c r="A12" t="s">
        <v>91</v>
      </c>
    </row>
    <row r="13" ht="12.75">
      <c r="A13" t="s">
        <v>93</v>
      </c>
    </row>
    <row r="14" ht="12.75">
      <c r="A14" t="s">
        <v>100</v>
      </c>
    </row>
    <row r="15" ht="12.75">
      <c r="A15" t="s">
        <v>101</v>
      </c>
    </row>
    <row r="17" spans="1:3" ht="12.75">
      <c r="A17" t="s">
        <v>68</v>
      </c>
      <c r="C17" t="s">
        <v>94</v>
      </c>
    </row>
    <row r="18" ht="12.75">
      <c r="A18" t="s">
        <v>67</v>
      </c>
    </row>
    <row r="20" ht="12.75">
      <c r="A20" t="s">
        <v>98</v>
      </c>
    </row>
    <row r="21" ht="12.75">
      <c r="A21" s="68" t="s">
        <v>97</v>
      </c>
    </row>
    <row r="22" ht="12.75">
      <c r="A22" t="s">
        <v>99</v>
      </c>
    </row>
  </sheetData>
  <sheetProtection/>
  <hyperlinks>
    <hyperlink ref="A21" r:id="rId1" display="http://www.swov.nl/rapport/Factsheets/NL/Factsheet_Immateriele_kosten.pdf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34" sqref="F34"/>
    </sheetView>
  </sheetViews>
  <sheetFormatPr defaultColWidth="9.140625" defaultRowHeight="12.75"/>
  <cols>
    <col min="6" max="6" width="34.57421875" style="0" customWidth="1"/>
  </cols>
  <sheetData>
    <row r="2" ht="12.75">
      <c r="A2" t="s">
        <v>46</v>
      </c>
    </row>
    <row r="3" spans="1:7" ht="12.75">
      <c r="A3" t="s">
        <v>52</v>
      </c>
      <c r="G3">
        <f>27.5*3/100</f>
        <v>0.825</v>
      </c>
    </row>
    <row r="4" ht="12.75">
      <c r="A4" t="s">
        <v>47</v>
      </c>
    </row>
    <row r="5" spans="1:7" ht="12.75">
      <c r="A5" t="str">
        <f>"Over de kleine 3 kilometer bij Helvoirt vinden per jaar "&amp;ROUND(SUM(TotaalHelvoirtN65!C13:F13),2)&amp;" ernstige ongevallen plaats."</f>
        <v>Over de kleine 3 kilometer bij Helvoirt vinden per jaar 3 ernstige ongevallen plaats.</v>
      </c>
      <c r="G5" s="44">
        <f>ROUND(SUM(TotaalHelvoirtN65!C15:F15),2)</f>
        <v>3.12</v>
      </c>
    </row>
    <row r="6" spans="1:2" ht="12.75">
      <c r="A6" t="s">
        <v>48</v>
      </c>
      <c r="B6" t="s">
        <v>49</v>
      </c>
    </row>
    <row r="7" spans="6:7" ht="12.75">
      <c r="F7" s="13" t="s">
        <v>53</v>
      </c>
      <c r="G7" t="str">
        <f>"De N65 is "&amp;100*ROUND('N65_onveiligheids%'!G5/'N65_onveiligheids%'!G3,2)&amp;"% gevaarlijker dan de gemiddelde autosnelweg in Nederland"</f>
        <v>De N65 is 378% gevaarlijker dan de gemiddelde autosnelweg in Nederland</v>
      </c>
    </row>
    <row r="8" spans="6:7" ht="12.75">
      <c r="F8" s="13" t="s">
        <v>64</v>
      </c>
      <c r="G8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95">
      <selection activeCell="G117" sqref="G117"/>
    </sheetView>
  </sheetViews>
  <sheetFormatPr defaultColWidth="9.140625" defaultRowHeight="12.75"/>
  <cols>
    <col min="1" max="1" width="41.8515625" style="0" bestFit="1" customWidth="1"/>
    <col min="2" max="2" width="7.57421875" style="0" bestFit="1" customWidth="1"/>
    <col min="4" max="4" width="6.140625" style="0" bestFit="1" customWidth="1"/>
    <col min="6" max="6" width="8.7109375" style="0" bestFit="1" customWidth="1"/>
    <col min="7" max="7" width="7.00390625" style="0" bestFit="1" customWidth="1"/>
  </cols>
  <sheetData>
    <row r="1" spans="1:7" ht="12.75">
      <c r="A1" s="50" t="s">
        <v>82</v>
      </c>
      <c r="B1" s="50"/>
      <c r="C1" s="50"/>
      <c r="D1" s="50"/>
      <c r="E1" s="50"/>
      <c r="F1" s="50"/>
      <c r="G1" s="50"/>
    </row>
    <row r="3" spans="1:7" ht="52.5">
      <c r="A3" s="51"/>
      <c r="B3" s="52" t="s">
        <v>2</v>
      </c>
      <c r="C3" s="52" t="s">
        <v>78</v>
      </c>
      <c r="D3" s="52" t="s">
        <v>76</v>
      </c>
      <c r="E3" s="52" t="s">
        <v>77</v>
      </c>
      <c r="F3" s="52" t="s">
        <v>79</v>
      </c>
      <c r="G3" s="53" t="s">
        <v>30</v>
      </c>
    </row>
    <row r="4" spans="1:7" ht="12.75">
      <c r="A4" s="54" t="s">
        <v>10</v>
      </c>
      <c r="B4" s="55">
        <v>64</v>
      </c>
      <c r="C4" s="55">
        <v>677</v>
      </c>
      <c r="D4" s="55">
        <v>868</v>
      </c>
      <c r="E4" s="55">
        <v>943</v>
      </c>
      <c r="F4" s="55">
        <v>18809</v>
      </c>
      <c r="G4" s="56">
        <v>21361</v>
      </c>
    </row>
    <row r="5" spans="1:7" ht="12.75">
      <c r="A5" s="54" t="s">
        <v>20</v>
      </c>
      <c r="B5" s="55">
        <v>75</v>
      </c>
      <c r="C5" s="55">
        <v>740</v>
      </c>
      <c r="D5" s="55">
        <v>770</v>
      </c>
      <c r="E5" s="55">
        <v>882</v>
      </c>
      <c r="F5" s="55">
        <v>16985</v>
      </c>
      <c r="G5" s="56">
        <v>19452</v>
      </c>
    </row>
    <row r="6" spans="1:7" ht="12.75">
      <c r="A6" s="54" t="s">
        <v>11</v>
      </c>
      <c r="B6" s="55">
        <v>76</v>
      </c>
      <c r="C6" s="55">
        <v>762</v>
      </c>
      <c r="D6" s="55">
        <v>864</v>
      </c>
      <c r="E6" s="55">
        <v>1014</v>
      </c>
      <c r="F6" s="55">
        <v>17359</v>
      </c>
      <c r="G6" s="56">
        <v>20075</v>
      </c>
    </row>
    <row r="7" spans="1:7" ht="12.75">
      <c r="A7" s="54" t="s">
        <v>12</v>
      </c>
      <c r="B7" s="55">
        <v>82</v>
      </c>
      <c r="C7" s="55">
        <v>769</v>
      </c>
      <c r="D7" s="55">
        <v>953</v>
      </c>
      <c r="E7" s="55">
        <v>1049</v>
      </c>
      <c r="F7" s="55">
        <v>17254</v>
      </c>
      <c r="G7" s="56">
        <v>20107</v>
      </c>
    </row>
    <row r="8" spans="1:7" ht="12.75">
      <c r="A8" s="54" t="s">
        <v>22</v>
      </c>
      <c r="B8" s="55">
        <v>73</v>
      </c>
      <c r="C8" s="55">
        <v>845</v>
      </c>
      <c r="D8" s="55">
        <v>894</v>
      </c>
      <c r="E8" s="55">
        <v>1161</v>
      </c>
      <c r="F8" s="55">
        <v>17499</v>
      </c>
      <c r="G8" s="56">
        <v>20472</v>
      </c>
    </row>
    <row r="9" spans="1:7" ht="12.75">
      <c r="A9" s="54" t="s">
        <v>13</v>
      </c>
      <c r="B9" s="55">
        <v>82</v>
      </c>
      <c r="C9" s="55">
        <v>868</v>
      </c>
      <c r="D9" s="55">
        <v>1018</v>
      </c>
      <c r="E9" s="55">
        <v>1182</v>
      </c>
      <c r="F9" s="55">
        <v>16925</v>
      </c>
      <c r="G9" s="56">
        <v>20075</v>
      </c>
    </row>
    <row r="10" spans="1:7" ht="12.75">
      <c r="A10" s="54" t="s">
        <v>14</v>
      </c>
      <c r="B10" s="55">
        <v>82</v>
      </c>
      <c r="C10" s="55">
        <v>767</v>
      </c>
      <c r="D10" s="55">
        <v>690</v>
      </c>
      <c r="E10" s="55">
        <v>1047</v>
      </c>
      <c r="F10" s="55">
        <v>15512</v>
      </c>
      <c r="G10" s="56">
        <v>18098</v>
      </c>
    </row>
    <row r="11" spans="1:7" ht="12.75">
      <c r="A11" s="54" t="s">
        <v>15</v>
      </c>
      <c r="B11" s="55">
        <v>79</v>
      </c>
      <c r="C11" s="55">
        <v>814</v>
      </c>
      <c r="D11" s="55">
        <v>817</v>
      </c>
      <c r="E11" s="55">
        <v>1120</v>
      </c>
      <c r="F11" s="55">
        <v>15286</v>
      </c>
      <c r="G11" s="56">
        <v>18116</v>
      </c>
    </row>
    <row r="12" spans="1:7" ht="12.75">
      <c r="A12" s="54" t="s">
        <v>80</v>
      </c>
      <c r="B12" s="55">
        <v>84</v>
      </c>
      <c r="C12" s="55">
        <v>920</v>
      </c>
      <c r="D12" s="55">
        <v>855</v>
      </c>
      <c r="E12" s="55">
        <v>1395</v>
      </c>
      <c r="F12" s="55">
        <v>16499</v>
      </c>
      <c r="G12" s="56">
        <v>19753</v>
      </c>
    </row>
    <row r="13" spans="1:7" ht="12.75">
      <c r="A13" s="54" t="s">
        <v>8</v>
      </c>
      <c r="B13" s="55">
        <v>78</v>
      </c>
      <c r="C13" s="55">
        <v>831</v>
      </c>
      <c r="D13" s="55">
        <v>890</v>
      </c>
      <c r="E13" s="55">
        <v>1261</v>
      </c>
      <c r="F13" s="55">
        <v>19190</v>
      </c>
      <c r="G13" s="56">
        <v>22250</v>
      </c>
    </row>
    <row r="14" spans="1:7" ht="12.75">
      <c r="A14" s="54" t="s">
        <v>17</v>
      </c>
      <c r="B14" s="55">
        <v>77</v>
      </c>
      <c r="C14" s="55">
        <v>805</v>
      </c>
      <c r="D14" s="55">
        <v>744</v>
      </c>
      <c r="E14" s="55">
        <v>1180</v>
      </c>
      <c r="F14" s="55">
        <v>18182</v>
      </c>
      <c r="G14" s="56">
        <v>20988</v>
      </c>
    </row>
    <row r="15" spans="1:7" ht="12.75">
      <c r="A15" s="54" t="s">
        <v>18</v>
      </c>
      <c r="B15" s="55">
        <v>61</v>
      </c>
      <c r="C15" s="55">
        <v>626</v>
      </c>
      <c r="D15" s="55">
        <v>625</v>
      </c>
      <c r="E15" s="55">
        <v>979</v>
      </c>
      <c r="F15" s="55">
        <v>16979</v>
      </c>
      <c r="G15" s="56">
        <v>19270</v>
      </c>
    </row>
    <row r="16" spans="1:7" ht="12.75">
      <c r="A16" s="57" t="s">
        <v>30</v>
      </c>
      <c r="B16" s="58">
        <v>913</v>
      </c>
      <c r="C16" s="58">
        <v>9424</v>
      </c>
      <c r="D16" s="58">
        <v>9988</v>
      </c>
      <c r="E16" s="58">
        <v>13213</v>
      </c>
      <c r="F16" s="58">
        <v>206479</v>
      </c>
      <c r="G16" s="59">
        <v>240017</v>
      </c>
    </row>
    <row r="18" spans="1:7" ht="12.75">
      <c r="A18" s="60" t="s">
        <v>81</v>
      </c>
      <c r="B18" s="60"/>
      <c r="C18" s="60"/>
      <c r="D18" s="60"/>
      <c r="E18" s="60"/>
      <c r="F18" s="60"/>
      <c r="G18" s="60"/>
    </row>
    <row r="21" spans="1:7" ht="12.75">
      <c r="A21" s="50" t="s">
        <v>84</v>
      </c>
      <c r="B21" s="50"/>
      <c r="C21" s="50"/>
      <c r="D21" s="50"/>
      <c r="E21" s="50"/>
      <c r="F21" s="50"/>
      <c r="G21" s="50"/>
    </row>
    <row r="22" spans="1:7" ht="12.75">
      <c r="A22" s="61"/>
      <c r="B22" s="61"/>
      <c r="C22" s="61"/>
      <c r="D22" s="61"/>
      <c r="E22" s="61"/>
      <c r="F22" s="62"/>
      <c r="G22" s="61"/>
    </row>
    <row r="23" spans="1:7" ht="52.5">
      <c r="A23" s="63" t="s">
        <v>83</v>
      </c>
      <c r="B23" s="52" t="s">
        <v>2</v>
      </c>
      <c r="C23" s="52" t="s">
        <v>78</v>
      </c>
      <c r="D23" s="52" t="s">
        <v>76</v>
      </c>
      <c r="E23" s="52" t="s">
        <v>77</v>
      </c>
      <c r="F23" s="52" t="s">
        <v>79</v>
      </c>
      <c r="G23" s="53" t="s">
        <v>30</v>
      </c>
    </row>
    <row r="24" spans="1:7" ht="12.75">
      <c r="A24" s="54" t="s">
        <v>10</v>
      </c>
      <c r="B24" s="55">
        <v>89</v>
      </c>
      <c r="C24" s="55">
        <v>757</v>
      </c>
      <c r="D24" s="55">
        <v>665</v>
      </c>
      <c r="E24" s="55">
        <v>1012</v>
      </c>
      <c r="F24" s="55">
        <v>12738</v>
      </c>
      <c r="G24" s="56">
        <v>15261</v>
      </c>
    </row>
    <row r="25" spans="1:7" ht="12.75">
      <c r="A25" s="54" t="s">
        <v>20</v>
      </c>
      <c r="B25" s="55">
        <v>59</v>
      </c>
      <c r="C25" s="55">
        <v>622</v>
      </c>
      <c r="D25" s="55">
        <v>484</v>
      </c>
      <c r="E25" s="55">
        <v>966</v>
      </c>
      <c r="F25" s="55">
        <v>10120</v>
      </c>
      <c r="G25" s="56">
        <v>12251</v>
      </c>
    </row>
    <row r="26" spans="1:7" ht="12.75">
      <c r="A26" s="54" t="s">
        <v>11</v>
      </c>
      <c r="B26" s="55">
        <v>86</v>
      </c>
      <c r="C26" s="55">
        <v>781</v>
      </c>
      <c r="D26" s="55">
        <v>623</v>
      </c>
      <c r="E26" s="55">
        <v>1103</v>
      </c>
      <c r="F26" s="55">
        <v>10058</v>
      </c>
      <c r="G26" s="56">
        <v>12651</v>
      </c>
    </row>
    <row r="27" spans="1:7" ht="12.75">
      <c r="A27" s="54" t="s">
        <v>12</v>
      </c>
      <c r="B27" s="55">
        <v>66</v>
      </c>
      <c r="C27" s="55">
        <v>783</v>
      </c>
      <c r="D27" s="55">
        <v>631</v>
      </c>
      <c r="E27" s="55">
        <v>1205</v>
      </c>
      <c r="F27" s="55">
        <v>10892</v>
      </c>
      <c r="G27" s="56">
        <v>13577</v>
      </c>
    </row>
    <row r="28" spans="1:7" ht="12.75">
      <c r="A28" s="54" t="s">
        <v>22</v>
      </c>
      <c r="B28" s="55">
        <v>71</v>
      </c>
      <c r="C28" s="55">
        <v>872</v>
      </c>
      <c r="D28" s="55">
        <v>660</v>
      </c>
      <c r="E28" s="55">
        <v>1297</v>
      </c>
      <c r="F28" s="55">
        <v>11338</v>
      </c>
      <c r="G28" s="56">
        <v>14238</v>
      </c>
    </row>
    <row r="29" spans="1:7" ht="12.75">
      <c r="A29" s="54" t="s">
        <v>13</v>
      </c>
      <c r="B29" s="55">
        <v>98</v>
      </c>
      <c r="C29" s="55">
        <v>897</v>
      </c>
      <c r="D29" s="55">
        <v>692</v>
      </c>
      <c r="E29" s="55">
        <v>1376</v>
      </c>
      <c r="F29" s="55">
        <v>10281</v>
      </c>
      <c r="G29" s="56">
        <v>13344</v>
      </c>
    </row>
    <row r="30" spans="1:7" ht="12.75">
      <c r="A30" s="54" t="s">
        <v>14</v>
      </c>
      <c r="B30" s="55">
        <v>85</v>
      </c>
      <c r="C30" s="55">
        <v>692</v>
      </c>
      <c r="D30" s="55">
        <v>579</v>
      </c>
      <c r="E30" s="55">
        <v>1109</v>
      </c>
      <c r="F30" s="55">
        <v>9086</v>
      </c>
      <c r="G30" s="56">
        <v>11551</v>
      </c>
    </row>
    <row r="31" spans="1:7" ht="12.75">
      <c r="A31" s="54" t="s">
        <v>15</v>
      </c>
      <c r="B31" s="55">
        <v>86</v>
      </c>
      <c r="C31" s="55">
        <v>738</v>
      </c>
      <c r="D31" s="55">
        <v>662</v>
      </c>
      <c r="E31" s="55">
        <v>1136</v>
      </c>
      <c r="F31" s="55">
        <v>8878</v>
      </c>
      <c r="G31" s="56">
        <v>11500</v>
      </c>
    </row>
    <row r="32" spans="1:7" ht="12.75">
      <c r="A32" s="54" t="s">
        <v>80</v>
      </c>
      <c r="B32" s="55">
        <v>78</v>
      </c>
      <c r="C32" s="55">
        <v>867</v>
      </c>
      <c r="D32" s="55">
        <v>802</v>
      </c>
      <c r="E32" s="55">
        <v>1284</v>
      </c>
      <c r="F32" s="55">
        <v>10734</v>
      </c>
      <c r="G32" s="56">
        <v>13765</v>
      </c>
    </row>
    <row r="33" spans="1:7" ht="12.75">
      <c r="A33" s="54" t="s">
        <v>8</v>
      </c>
      <c r="B33" s="55">
        <v>73</v>
      </c>
      <c r="C33" s="55">
        <v>814</v>
      </c>
      <c r="D33" s="55">
        <v>778</v>
      </c>
      <c r="E33" s="55">
        <v>1141</v>
      </c>
      <c r="F33" s="55">
        <v>12177</v>
      </c>
      <c r="G33" s="56">
        <v>14983</v>
      </c>
    </row>
    <row r="34" spans="1:7" ht="12.75">
      <c r="A34" s="54" t="s">
        <v>17</v>
      </c>
      <c r="B34" s="55">
        <v>83</v>
      </c>
      <c r="C34" s="55">
        <v>690</v>
      </c>
      <c r="D34" s="55">
        <v>786</v>
      </c>
      <c r="E34" s="55">
        <v>1019</v>
      </c>
      <c r="F34" s="55">
        <v>10957</v>
      </c>
      <c r="G34" s="56">
        <v>13535</v>
      </c>
    </row>
    <row r="35" spans="1:7" ht="12.75">
      <c r="A35" s="54" t="s">
        <v>18</v>
      </c>
      <c r="B35" s="55">
        <v>66</v>
      </c>
      <c r="C35" s="55">
        <v>669</v>
      </c>
      <c r="D35" s="55">
        <v>665</v>
      </c>
      <c r="E35" s="55">
        <v>838</v>
      </c>
      <c r="F35" s="55">
        <v>10384</v>
      </c>
      <c r="G35" s="56">
        <v>12622</v>
      </c>
    </row>
    <row r="36" spans="1:7" ht="12.75">
      <c r="A36" s="64" t="s">
        <v>30</v>
      </c>
      <c r="B36" s="58">
        <v>940</v>
      </c>
      <c r="C36" s="58">
        <v>9182</v>
      </c>
      <c r="D36" s="58">
        <v>8027</v>
      </c>
      <c r="E36" s="58">
        <v>13486</v>
      </c>
      <c r="F36" s="58">
        <v>127643</v>
      </c>
      <c r="G36" s="59">
        <v>159278</v>
      </c>
    </row>
    <row r="37" spans="1:7" ht="12.75">
      <c r="A37" s="65"/>
      <c r="B37" s="61"/>
      <c r="C37" s="61"/>
      <c r="D37" s="61"/>
      <c r="E37" s="61"/>
      <c r="F37" s="61"/>
      <c r="G37" s="62"/>
    </row>
    <row r="38" spans="1:7" ht="12.75">
      <c r="A38" s="60" t="s">
        <v>81</v>
      </c>
      <c r="B38" s="60"/>
      <c r="C38" s="60"/>
      <c r="D38" s="60"/>
      <c r="E38" s="60"/>
      <c r="F38" s="60"/>
      <c r="G38" s="60"/>
    </row>
    <row r="42" spans="1:7" ht="12.75">
      <c r="A42" s="50" t="s">
        <v>85</v>
      </c>
      <c r="B42" s="50"/>
      <c r="C42" s="50"/>
      <c r="D42" s="50"/>
      <c r="E42" s="50"/>
      <c r="F42" s="50"/>
      <c r="G42" s="50"/>
    </row>
    <row r="43" spans="1:7" ht="12.75">
      <c r="A43" s="61"/>
      <c r="B43" s="61"/>
      <c r="C43" s="61"/>
      <c r="D43" s="61"/>
      <c r="E43" s="61"/>
      <c r="F43" s="62"/>
      <c r="G43" s="61"/>
    </row>
    <row r="44" spans="1:7" ht="52.5">
      <c r="A44" s="63" t="s">
        <v>83</v>
      </c>
      <c r="B44" s="52" t="s">
        <v>2</v>
      </c>
      <c r="C44" s="52" t="s">
        <v>78</v>
      </c>
      <c r="D44" s="52" t="s">
        <v>76</v>
      </c>
      <c r="E44" s="52" t="s">
        <v>77</v>
      </c>
      <c r="F44" s="52" t="s">
        <v>79</v>
      </c>
      <c r="G44" s="53" t="s">
        <v>30</v>
      </c>
    </row>
    <row r="45" spans="1:7" ht="12.75">
      <c r="A45" s="54" t="s">
        <v>10</v>
      </c>
      <c r="B45" s="55">
        <v>54</v>
      </c>
      <c r="C45" s="55">
        <v>683</v>
      </c>
      <c r="D45" s="55">
        <v>726</v>
      </c>
      <c r="E45" s="55">
        <v>788</v>
      </c>
      <c r="F45" s="55">
        <v>11558</v>
      </c>
      <c r="G45" s="56">
        <v>13809</v>
      </c>
    </row>
    <row r="46" spans="1:7" ht="12.75">
      <c r="A46" s="54" t="s">
        <v>20</v>
      </c>
      <c r="B46" s="55">
        <v>62</v>
      </c>
      <c r="C46" s="55">
        <v>588</v>
      </c>
      <c r="D46" s="55">
        <v>622</v>
      </c>
      <c r="E46" s="55">
        <v>724</v>
      </c>
      <c r="F46" s="55">
        <v>10084</v>
      </c>
      <c r="G46" s="56">
        <v>12080</v>
      </c>
    </row>
    <row r="47" spans="1:7" ht="12.75">
      <c r="A47" s="54" t="s">
        <v>11</v>
      </c>
      <c r="B47" s="55">
        <v>41</v>
      </c>
      <c r="C47" s="55">
        <v>635</v>
      </c>
      <c r="D47" s="55">
        <v>707</v>
      </c>
      <c r="E47" s="55">
        <v>783</v>
      </c>
      <c r="F47" s="55">
        <v>9836</v>
      </c>
      <c r="G47" s="56">
        <v>12002</v>
      </c>
    </row>
    <row r="48" spans="1:7" ht="12.75">
      <c r="A48" s="54" t="s">
        <v>12</v>
      </c>
      <c r="B48" s="55">
        <v>62</v>
      </c>
      <c r="C48" s="55">
        <v>745</v>
      </c>
      <c r="D48" s="55">
        <v>759</v>
      </c>
      <c r="E48" s="55">
        <v>899</v>
      </c>
      <c r="F48" s="55">
        <v>9686</v>
      </c>
      <c r="G48" s="56">
        <v>12151</v>
      </c>
    </row>
    <row r="49" spans="1:7" ht="12.75">
      <c r="A49" s="54" t="s">
        <v>22</v>
      </c>
      <c r="B49" s="55">
        <v>80</v>
      </c>
      <c r="C49" s="55">
        <v>759</v>
      </c>
      <c r="D49" s="55">
        <v>812</v>
      </c>
      <c r="E49" s="55">
        <v>832</v>
      </c>
      <c r="F49" s="55">
        <v>9532</v>
      </c>
      <c r="G49" s="56">
        <v>12015</v>
      </c>
    </row>
    <row r="50" spans="1:7" ht="12.75">
      <c r="A50" s="54" t="s">
        <v>13</v>
      </c>
      <c r="B50" s="55">
        <v>55</v>
      </c>
      <c r="C50" s="55">
        <v>750</v>
      </c>
      <c r="D50" s="55">
        <v>835</v>
      </c>
      <c r="E50" s="55">
        <v>887</v>
      </c>
      <c r="F50" s="55">
        <v>9710</v>
      </c>
      <c r="G50" s="56">
        <v>12237</v>
      </c>
    </row>
    <row r="51" spans="1:7" ht="12.75">
      <c r="A51" s="54" t="s">
        <v>14</v>
      </c>
      <c r="B51" s="55">
        <v>67</v>
      </c>
      <c r="C51" s="55">
        <v>682</v>
      </c>
      <c r="D51" s="55">
        <v>669</v>
      </c>
      <c r="E51" s="55">
        <v>733</v>
      </c>
      <c r="F51" s="55">
        <v>8994</v>
      </c>
      <c r="G51" s="56">
        <v>11145</v>
      </c>
    </row>
    <row r="52" spans="1:7" ht="12.75">
      <c r="A52" s="54" t="s">
        <v>15</v>
      </c>
      <c r="B52" s="55">
        <v>50</v>
      </c>
      <c r="C52" s="55">
        <v>629</v>
      </c>
      <c r="D52" s="55">
        <v>659</v>
      </c>
      <c r="E52" s="55">
        <v>756</v>
      </c>
      <c r="F52" s="55">
        <v>8725</v>
      </c>
      <c r="G52" s="56">
        <v>10819</v>
      </c>
    </row>
    <row r="53" spans="1:7" ht="12.75">
      <c r="A53" s="54" t="s">
        <v>80</v>
      </c>
      <c r="B53" s="55">
        <v>61</v>
      </c>
      <c r="C53" s="55">
        <v>769</v>
      </c>
      <c r="D53" s="55">
        <v>913</v>
      </c>
      <c r="E53" s="55">
        <v>976</v>
      </c>
      <c r="F53" s="55">
        <v>10046</v>
      </c>
      <c r="G53" s="56">
        <v>12765</v>
      </c>
    </row>
    <row r="54" spans="1:7" ht="12.75">
      <c r="A54" s="54" t="s">
        <v>8</v>
      </c>
      <c r="B54" s="55">
        <v>76</v>
      </c>
      <c r="C54" s="55">
        <v>759</v>
      </c>
      <c r="D54" s="55">
        <v>734</v>
      </c>
      <c r="E54" s="55">
        <v>845</v>
      </c>
      <c r="F54" s="55">
        <v>9833</v>
      </c>
      <c r="G54" s="56">
        <v>12247</v>
      </c>
    </row>
    <row r="55" spans="1:7" ht="12.75">
      <c r="A55" s="54" t="s">
        <v>17</v>
      </c>
      <c r="B55" s="55">
        <v>73</v>
      </c>
      <c r="C55" s="55">
        <v>664</v>
      </c>
      <c r="D55" s="55">
        <v>719</v>
      </c>
      <c r="E55" s="55">
        <v>836</v>
      </c>
      <c r="F55" s="55">
        <v>10579</v>
      </c>
      <c r="G55" s="56">
        <v>12871</v>
      </c>
    </row>
    <row r="56" spans="1:7" ht="12.75">
      <c r="A56" s="54" t="s">
        <v>18</v>
      </c>
      <c r="B56" s="55">
        <v>66</v>
      </c>
      <c r="C56" s="55">
        <v>604</v>
      </c>
      <c r="D56" s="55">
        <v>729</v>
      </c>
      <c r="E56" s="55">
        <v>803</v>
      </c>
      <c r="F56" s="55">
        <v>10471</v>
      </c>
      <c r="G56" s="56">
        <v>12673</v>
      </c>
    </row>
    <row r="57" spans="1:7" ht="12.75">
      <c r="A57" s="64"/>
      <c r="B57" s="58"/>
      <c r="C57" s="58"/>
      <c r="D57" s="58"/>
      <c r="E57" s="58"/>
      <c r="F57" s="58"/>
      <c r="G57" s="59"/>
    </row>
    <row r="59" spans="1:7" ht="12.75">
      <c r="A59" s="60" t="s">
        <v>81</v>
      </c>
      <c r="B59" s="60"/>
      <c r="C59" s="60"/>
      <c r="D59" s="60"/>
      <c r="E59" s="60"/>
      <c r="F59" s="60"/>
      <c r="G59" s="60"/>
    </row>
    <row r="62" spans="1:7" ht="12.75">
      <c r="A62" s="50" t="s">
        <v>86</v>
      </c>
      <c r="B62" s="61"/>
      <c r="C62" s="61"/>
      <c r="D62" s="61"/>
      <c r="E62" s="61"/>
      <c r="F62" s="62"/>
      <c r="G62" s="61"/>
    </row>
    <row r="63" spans="1:7" ht="12.75">
      <c r="A63" s="61"/>
      <c r="B63" s="61"/>
      <c r="C63" s="61"/>
      <c r="D63" s="61"/>
      <c r="E63" s="61"/>
      <c r="F63" s="62"/>
      <c r="G63" s="61"/>
    </row>
    <row r="64" spans="1:7" ht="52.5">
      <c r="A64" s="63" t="s">
        <v>83</v>
      </c>
      <c r="B64" s="52" t="s">
        <v>2</v>
      </c>
      <c r="C64" s="52" t="s">
        <v>78</v>
      </c>
      <c r="D64" s="52" t="s">
        <v>76</v>
      </c>
      <c r="E64" s="52" t="s">
        <v>77</v>
      </c>
      <c r="F64" s="52" t="s">
        <v>79</v>
      </c>
      <c r="G64" s="53" t="s">
        <v>30</v>
      </c>
    </row>
    <row r="65" spans="1:7" ht="12.75">
      <c r="A65" s="54" t="s">
        <v>10</v>
      </c>
      <c r="B65" s="55">
        <v>60</v>
      </c>
      <c r="C65" s="55">
        <v>640</v>
      </c>
      <c r="D65" s="55">
        <v>684</v>
      </c>
      <c r="E65" s="55">
        <v>650</v>
      </c>
      <c r="F65" s="55">
        <v>9534</v>
      </c>
      <c r="G65" s="56">
        <v>11568</v>
      </c>
    </row>
    <row r="66" spans="1:7" ht="12.75">
      <c r="A66" s="54" t="s">
        <v>20</v>
      </c>
      <c r="B66" s="55">
        <v>58</v>
      </c>
      <c r="C66" s="55">
        <v>547</v>
      </c>
      <c r="D66" s="55">
        <v>572</v>
      </c>
      <c r="E66" s="55">
        <v>633</v>
      </c>
      <c r="F66" s="55">
        <v>8532</v>
      </c>
      <c r="G66" s="56">
        <v>10342</v>
      </c>
    </row>
    <row r="67" spans="1:7" ht="12.75">
      <c r="A67" s="54" t="s">
        <v>11</v>
      </c>
      <c r="B67" s="55">
        <v>51</v>
      </c>
      <c r="C67" s="55">
        <v>593</v>
      </c>
      <c r="D67" s="55">
        <v>629</v>
      </c>
      <c r="E67" s="55">
        <v>630</v>
      </c>
      <c r="F67" s="55">
        <v>9530</v>
      </c>
      <c r="G67" s="56">
        <v>11433</v>
      </c>
    </row>
    <row r="68" spans="1:7" ht="12.75">
      <c r="A68" s="54" t="s">
        <v>12</v>
      </c>
      <c r="B68" s="55">
        <v>52</v>
      </c>
      <c r="C68" s="55">
        <v>736</v>
      </c>
      <c r="D68" s="55">
        <v>744</v>
      </c>
      <c r="E68" s="55">
        <v>765</v>
      </c>
      <c r="F68" s="55">
        <v>9127</v>
      </c>
      <c r="G68" s="56">
        <v>11424</v>
      </c>
    </row>
    <row r="69" spans="1:7" ht="12.75">
      <c r="A69" s="54" t="s">
        <v>22</v>
      </c>
      <c r="B69" s="55">
        <v>66</v>
      </c>
      <c r="C69" s="55">
        <v>744</v>
      </c>
      <c r="D69" s="55">
        <v>791</v>
      </c>
      <c r="E69" s="55">
        <v>764</v>
      </c>
      <c r="F69" s="55">
        <v>9219</v>
      </c>
      <c r="G69" s="56">
        <v>11584</v>
      </c>
    </row>
    <row r="70" spans="1:7" ht="12.75">
      <c r="A70" s="54" t="s">
        <v>13</v>
      </c>
      <c r="B70" s="55">
        <v>58</v>
      </c>
      <c r="C70" s="55">
        <v>856</v>
      </c>
      <c r="D70" s="55">
        <v>887</v>
      </c>
      <c r="E70" s="55">
        <v>964</v>
      </c>
      <c r="F70" s="55">
        <v>9153</v>
      </c>
      <c r="G70" s="56">
        <v>11918</v>
      </c>
    </row>
    <row r="71" spans="1:7" ht="12.75">
      <c r="A71" s="54" t="s">
        <v>14</v>
      </c>
      <c r="B71" s="55">
        <v>64</v>
      </c>
      <c r="C71" s="55">
        <v>612</v>
      </c>
      <c r="D71" s="55">
        <v>682</v>
      </c>
      <c r="E71" s="55">
        <v>655</v>
      </c>
      <c r="F71" s="55">
        <v>8128</v>
      </c>
      <c r="G71" s="56">
        <v>10141</v>
      </c>
    </row>
    <row r="72" spans="1:7" ht="12.75">
      <c r="A72" s="54" t="s">
        <v>15</v>
      </c>
      <c r="B72" s="55">
        <v>49</v>
      </c>
      <c r="C72" s="55">
        <v>617</v>
      </c>
      <c r="D72" s="55">
        <v>713</v>
      </c>
      <c r="E72" s="55">
        <v>736</v>
      </c>
      <c r="F72" s="55">
        <v>7460</v>
      </c>
      <c r="G72" s="56">
        <v>9575</v>
      </c>
    </row>
    <row r="73" spans="1:7" ht="12.75">
      <c r="A73" s="54" t="s">
        <v>80</v>
      </c>
      <c r="B73" s="55">
        <v>59</v>
      </c>
      <c r="C73" s="55">
        <v>764</v>
      </c>
      <c r="D73" s="55">
        <v>857</v>
      </c>
      <c r="E73" s="55">
        <v>938</v>
      </c>
      <c r="F73" s="55">
        <v>8597</v>
      </c>
      <c r="G73" s="56">
        <v>11215</v>
      </c>
    </row>
    <row r="74" spans="1:7" ht="12.75">
      <c r="A74" s="54" t="s">
        <v>8</v>
      </c>
      <c r="B74" s="55">
        <v>58</v>
      </c>
      <c r="C74" s="55">
        <v>783</v>
      </c>
      <c r="D74" s="55">
        <v>871</v>
      </c>
      <c r="E74" s="55">
        <v>871</v>
      </c>
      <c r="F74" s="55">
        <v>9305</v>
      </c>
      <c r="G74" s="56">
        <v>11888</v>
      </c>
    </row>
    <row r="75" spans="1:7" ht="12.75">
      <c r="A75" s="54" t="s">
        <v>17</v>
      </c>
      <c r="B75" s="55">
        <v>72</v>
      </c>
      <c r="C75" s="55">
        <v>725</v>
      </c>
      <c r="D75" s="55">
        <v>771</v>
      </c>
      <c r="E75" s="55">
        <v>837</v>
      </c>
      <c r="F75" s="55">
        <v>10206</v>
      </c>
      <c r="G75" s="56">
        <v>12611</v>
      </c>
    </row>
    <row r="76" spans="1:7" ht="12.75">
      <c r="A76" s="54" t="s">
        <v>18</v>
      </c>
      <c r="B76" s="55">
        <v>61</v>
      </c>
      <c r="C76" s="55">
        <v>604</v>
      </c>
      <c r="D76" s="55">
        <v>697</v>
      </c>
      <c r="E76" s="55">
        <v>743</v>
      </c>
      <c r="F76" s="55">
        <v>10179</v>
      </c>
      <c r="G76" s="56">
        <v>12284</v>
      </c>
    </row>
    <row r="77" spans="1:7" ht="12.75">
      <c r="A77" s="64" t="s">
        <v>30</v>
      </c>
      <c r="B77" s="58">
        <v>708</v>
      </c>
      <c r="C77" s="58">
        <v>8221</v>
      </c>
      <c r="D77" s="58">
        <v>8898</v>
      </c>
      <c r="E77" s="58">
        <v>9186</v>
      </c>
      <c r="F77" s="58">
        <v>108970</v>
      </c>
      <c r="G77" s="59">
        <v>135983</v>
      </c>
    </row>
    <row r="78" spans="1:7" ht="12.75">
      <c r="A78" s="61"/>
      <c r="B78" s="61"/>
      <c r="C78" s="61"/>
      <c r="D78" s="61"/>
      <c r="E78" s="61"/>
      <c r="F78" s="62"/>
      <c r="G78" s="61"/>
    </row>
    <row r="79" spans="1:7" ht="12.75">
      <c r="A79" s="60" t="s">
        <v>81</v>
      </c>
      <c r="B79" s="61"/>
      <c r="C79" s="61"/>
      <c r="D79" s="61"/>
      <c r="E79" s="61"/>
      <c r="F79" s="61"/>
      <c r="G79" s="62"/>
    </row>
    <row r="80" spans="1:7" ht="12.75">
      <c r="A80" s="60"/>
      <c r="B80" s="61"/>
      <c r="C80" s="61"/>
      <c r="D80" s="61"/>
      <c r="E80" s="61"/>
      <c r="F80" s="61"/>
      <c r="G80" s="62"/>
    </row>
    <row r="81" spans="1:7" ht="12.75">
      <c r="A81" s="60"/>
      <c r="B81" s="61"/>
      <c r="C81" s="61"/>
      <c r="D81" s="61"/>
      <c r="E81" s="61"/>
      <c r="F81" s="61"/>
      <c r="G81" s="62"/>
    </row>
    <row r="82" spans="1:7" ht="12.75">
      <c r="A82" s="50" t="s">
        <v>87</v>
      </c>
      <c r="B82" s="61"/>
      <c r="C82" s="61"/>
      <c r="D82" s="61"/>
      <c r="E82" s="61"/>
      <c r="F82" s="61"/>
      <c r="G82" s="62"/>
    </row>
    <row r="83" spans="1:7" ht="12.75">
      <c r="A83" s="61"/>
      <c r="B83" s="61"/>
      <c r="C83" s="61"/>
      <c r="D83" s="61"/>
      <c r="E83" s="61"/>
      <c r="F83" s="62"/>
      <c r="G83" s="61"/>
    </row>
    <row r="84" spans="1:7" ht="52.5">
      <c r="A84" s="63" t="s">
        <v>83</v>
      </c>
      <c r="B84" s="52" t="s">
        <v>2</v>
      </c>
      <c r="C84" s="52" t="s">
        <v>78</v>
      </c>
      <c r="D84" s="52" t="s">
        <v>76</v>
      </c>
      <c r="E84" s="52" t="s">
        <v>77</v>
      </c>
      <c r="F84" s="52" t="s">
        <v>79</v>
      </c>
      <c r="G84" s="53" t="s">
        <v>30</v>
      </c>
    </row>
    <row r="85" spans="1:7" ht="12.75">
      <c r="A85" s="54" t="s">
        <v>10</v>
      </c>
      <c r="B85" s="55">
        <v>45</v>
      </c>
      <c r="C85" s="55">
        <v>613</v>
      </c>
      <c r="D85" s="55">
        <v>623</v>
      </c>
      <c r="E85" s="55">
        <v>609</v>
      </c>
      <c r="F85" s="55">
        <v>9020</v>
      </c>
      <c r="G85" s="56">
        <v>10910</v>
      </c>
    </row>
    <row r="86" spans="1:7" ht="12.75">
      <c r="A86" s="54" t="s">
        <v>20</v>
      </c>
      <c r="B86" s="55">
        <v>47</v>
      </c>
      <c r="C86" s="55">
        <v>507</v>
      </c>
      <c r="D86" s="55">
        <v>489</v>
      </c>
      <c r="E86" s="55">
        <v>521</v>
      </c>
      <c r="F86" s="55">
        <v>7560</v>
      </c>
      <c r="G86" s="56">
        <v>9124</v>
      </c>
    </row>
    <row r="87" spans="1:7" ht="12.75">
      <c r="A87" s="54" t="s">
        <v>11</v>
      </c>
      <c r="B87" s="55">
        <v>52</v>
      </c>
      <c r="C87" s="55">
        <v>538</v>
      </c>
      <c r="D87" s="55">
        <v>613</v>
      </c>
      <c r="E87" s="55">
        <v>554</v>
      </c>
      <c r="F87" s="55">
        <v>9034</v>
      </c>
      <c r="G87" s="56">
        <v>10791</v>
      </c>
    </row>
    <row r="88" spans="1:7" ht="12.75">
      <c r="A88" s="54" t="s">
        <v>12</v>
      </c>
      <c r="B88" s="55">
        <v>39</v>
      </c>
      <c r="C88" s="55">
        <v>655</v>
      </c>
      <c r="D88" s="55">
        <v>653</v>
      </c>
      <c r="E88" s="55">
        <v>612</v>
      </c>
      <c r="F88" s="55">
        <v>7856</v>
      </c>
      <c r="G88" s="56">
        <v>9815</v>
      </c>
    </row>
    <row r="89" spans="1:7" ht="12.75">
      <c r="A89" s="54" t="s">
        <v>22</v>
      </c>
      <c r="B89" s="55">
        <v>66</v>
      </c>
      <c r="C89" s="55">
        <v>724</v>
      </c>
      <c r="D89" s="55">
        <v>729</v>
      </c>
      <c r="E89" s="55">
        <v>690</v>
      </c>
      <c r="F89" s="55">
        <v>8688</v>
      </c>
      <c r="G89" s="56">
        <v>10897</v>
      </c>
    </row>
    <row r="90" spans="1:7" ht="12.75">
      <c r="A90" s="54" t="s">
        <v>13</v>
      </c>
      <c r="B90" s="55">
        <v>62</v>
      </c>
      <c r="C90" s="55">
        <v>792</v>
      </c>
      <c r="D90" s="55">
        <v>717</v>
      </c>
      <c r="E90" s="55">
        <v>755</v>
      </c>
      <c r="F90" s="55">
        <v>7992</v>
      </c>
      <c r="G90" s="56">
        <v>10318</v>
      </c>
    </row>
    <row r="91" spans="1:7" ht="12.75">
      <c r="A91" s="54" t="s">
        <v>14</v>
      </c>
      <c r="B91" s="55">
        <v>57</v>
      </c>
      <c r="C91" s="55">
        <v>751</v>
      </c>
      <c r="D91" s="55">
        <v>703</v>
      </c>
      <c r="E91" s="55">
        <v>690</v>
      </c>
      <c r="F91" s="55">
        <v>6925</v>
      </c>
      <c r="G91" s="56">
        <v>9126</v>
      </c>
    </row>
    <row r="92" spans="1:7" ht="12.75">
      <c r="A92" s="54" t="s">
        <v>15</v>
      </c>
      <c r="B92" s="55">
        <v>60</v>
      </c>
      <c r="C92" s="55">
        <v>614</v>
      </c>
      <c r="D92" s="55">
        <v>607</v>
      </c>
      <c r="E92" s="55">
        <v>616</v>
      </c>
      <c r="F92" s="55">
        <v>7248</v>
      </c>
      <c r="G92" s="56">
        <v>9145</v>
      </c>
    </row>
    <row r="93" spans="1:7" ht="12.75">
      <c r="A93" s="54" t="s">
        <v>80</v>
      </c>
      <c r="B93" s="55">
        <v>68</v>
      </c>
      <c r="C93" s="55">
        <v>745</v>
      </c>
      <c r="D93" s="55">
        <v>792</v>
      </c>
      <c r="E93" s="55">
        <v>760</v>
      </c>
      <c r="F93" s="55">
        <v>7420</v>
      </c>
      <c r="G93" s="56">
        <v>9785</v>
      </c>
    </row>
    <row r="94" spans="1:7" ht="12.75">
      <c r="A94" s="54" t="s">
        <v>8</v>
      </c>
      <c r="B94" s="55">
        <v>55</v>
      </c>
      <c r="C94" s="55">
        <v>688</v>
      </c>
      <c r="D94" s="55">
        <v>719</v>
      </c>
      <c r="E94" s="55">
        <v>645</v>
      </c>
      <c r="F94" s="55">
        <v>8174</v>
      </c>
      <c r="G94" s="56">
        <v>10281</v>
      </c>
    </row>
    <row r="95" spans="1:7" ht="12.75">
      <c r="A95" s="54" t="s">
        <v>17</v>
      </c>
      <c r="B95" s="55">
        <v>72</v>
      </c>
      <c r="C95" s="55">
        <v>783</v>
      </c>
      <c r="D95" s="55">
        <v>752</v>
      </c>
      <c r="E95" s="55">
        <v>699</v>
      </c>
      <c r="F95" s="55">
        <v>9187</v>
      </c>
      <c r="G95" s="56">
        <v>11493</v>
      </c>
    </row>
    <row r="96" spans="1:7" ht="12.75">
      <c r="A96" s="54" t="s">
        <v>18</v>
      </c>
      <c r="B96" s="55">
        <v>55</v>
      </c>
      <c r="C96" s="55">
        <v>629</v>
      </c>
      <c r="D96" s="55">
        <v>657</v>
      </c>
      <c r="E96" s="55">
        <v>605</v>
      </c>
      <c r="F96" s="55">
        <v>8420</v>
      </c>
      <c r="G96" s="56">
        <v>10366</v>
      </c>
    </row>
    <row r="97" spans="1:7" ht="12.75">
      <c r="A97" s="64" t="s">
        <v>30</v>
      </c>
      <c r="B97" s="58">
        <v>678</v>
      </c>
      <c r="C97" s="58">
        <v>8039</v>
      </c>
      <c r="D97" s="58">
        <v>8054</v>
      </c>
      <c r="E97" s="58">
        <v>7756</v>
      </c>
      <c r="F97" s="58">
        <v>97524</v>
      </c>
      <c r="G97" s="59">
        <v>122051</v>
      </c>
    </row>
    <row r="98" spans="1:7" ht="12.75">
      <c r="A98" s="61"/>
      <c r="B98" s="61"/>
      <c r="C98" s="61"/>
      <c r="D98" s="61"/>
      <c r="E98" s="61"/>
      <c r="F98" s="62"/>
      <c r="G98" s="61"/>
    </row>
    <row r="99" spans="1:7" ht="12.75">
      <c r="A99" s="60" t="s">
        <v>81</v>
      </c>
      <c r="B99" s="61"/>
      <c r="C99" s="61"/>
      <c r="D99" s="61"/>
      <c r="E99" s="61"/>
      <c r="F99" s="61"/>
      <c r="G99" s="62"/>
    </row>
    <row r="102" spans="1:7" ht="12.75">
      <c r="A102" s="50" t="s">
        <v>88</v>
      </c>
      <c r="B102" s="61"/>
      <c r="C102" s="61"/>
      <c r="D102" s="61"/>
      <c r="E102" s="61"/>
      <c r="F102" s="61"/>
      <c r="G102" s="62"/>
    </row>
    <row r="103" spans="1:7" ht="12.75">
      <c r="A103" s="61"/>
      <c r="B103" s="61"/>
      <c r="C103" s="61"/>
      <c r="D103" s="61"/>
      <c r="E103" s="61"/>
      <c r="F103" s="62"/>
      <c r="G103" s="61"/>
    </row>
    <row r="104" spans="1:7" ht="52.5">
      <c r="A104" s="63" t="s">
        <v>83</v>
      </c>
      <c r="B104" s="52" t="s">
        <v>2</v>
      </c>
      <c r="C104" s="52" t="s">
        <v>76</v>
      </c>
      <c r="D104" s="52" t="s">
        <v>77</v>
      </c>
      <c r="E104" s="52" t="s">
        <v>78</v>
      </c>
      <c r="F104" s="52" t="s">
        <v>79</v>
      </c>
      <c r="G104" s="53" t="s">
        <v>30</v>
      </c>
    </row>
    <row r="105" spans="1:7" ht="12.75">
      <c r="A105" s="54" t="s">
        <v>10</v>
      </c>
      <c r="B105" s="55">
        <v>65</v>
      </c>
      <c r="C105" s="55">
        <v>785</v>
      </c>
      <c r="D105" s="55">
        <v>632</v>
      </c>
      <c r="E105" s="55">
        <v>684</v>
      </c>
      <c r="F105" s="55">
        <v>8837</v>
      </c>
      <c r="G105" s="56">
        <v>11003</v>
      </c>
    </row>
    <row r="106" spans="1:7" ht="12.75">
      <c r="A106" s="54" t="s">
        <v>20</v>
      </c>
      <c r="B106" s="55">
        <v>41</v>
      </c>
      <c r="C106" s="55">
        <v>649</v>
      </c>
      <c r="D106" s="55">
        <v>498</v>
      </c>
      <c r="E106" s="55">
        <v>600</v>
      </c>
      <c r="F106" s="55">
        <v>7830</v>
      </c>
      <c r="G106" s="56">
        <v>9618</v>
      </c>
    </row>
    <row r="107" spans="1:7" ht="12.75">
      <c r="A107" s="54" t="s">
        <v>11</v>
      </c>
      <c r="B107" s="55">
        <v>54</v>
      </c>
      <c r="C107" s="55">
        <v>691</v>
      </c>
      <c r="D107" s="55">
        <v>679</v>
      </c>
      <c r="E107" s="55">
        <v>733</v>
      </c>
      <c r="F107" s="55">
        <v>8930</v>
      </c>
      <c r="G107" s="56">
        <v>11087</v>
      </c>
    </row>
    <row r="108" spans="1:7" ht="12.75">
      <c r="A108" s="54" t="s">
        <v>12</v>
      </c>
      <c r="B108" s="55">
        <v>63</v>
      </c>
      <c r="C108" s="55">
        <v>808</v>
      </c>
      <c r="D108" s="55">
        <v>721</v>
      </c>
      <c r="E108" s="55">
        <v>816</v>
      </c>
      <c r="F108" s="55">
        <v>7876</v>
      </c>
      <c r="G108" s="56">
        <v>10284</v>
      </c>
    </row>
    <row r="109" spans="1:7" ht="12.75">
      <c r="A109" s="54" t="s">
        <v>22</v>
      </c>
      <c r="B109" s="55">
        <v>58</v>
      </c>
      <c r="C109" s="55">
        <v>788</v>
      </c>
      <c r="D109" s="55">
        <v>737</v>
      </c>
      <c r="E109" s="55">
        <v>748</v>
      </c>
      <c r="F109" s="55">
        <v>8774</v>
      </c>
      <c r="G109" s="56">
        <v>11105</v>
      </c>
    </row>
    <row r="110" spans="1:7" ht="12.75">
      <c r="A110" s="54" t="s">
        <v>13</v>
      </c>
      <c r="B110" s="55">
        <v>35</v>
      </c>
      <c r="C110" s="55">
        <v>838</v>
      </c>
      <c r="D110" s="55">
        <v>778</v>
      </c>
      <c r="E110" s="55">
        <v>819</v>
      </c>
      <c r="F110" s="55">
        <v>8397</v>
      </c>
      <c r="G110" s="56">
        <v>10867</v>
      </c>
    </row>
    <row r="111" spans="1:7" ht="12.75">
      <c r="A111" s="54" t="s">
        <v>14</v>
      </c>
      <c r="B111" s="55">
        <v>56</v>
      </c>
      <c r="C111" s="55">
        <v>640</v>
      </c>
      <c r="D111" s="55">
        <v>580</v>
      </c>
      <c r="E111" s="55">
        <v>649</v>
      </c>
      <c r="F111" s="55">
        <v>7539</v>
      </c>
      <c r="G111" s="56">
        <v>9464</v>
      </c>
    </row>
    <row r="112" spans="1:7" ht="12.75">
      <c r="A112" s="54" t="s">
        <v>15</v>
      </c>
      <c r="B112" s="55">
        <v>58</v>
      </c>
      <c r="C112" s="55">
        <v>622</v>
      </c>
      <c r="D112" s="55">
        <v>581</v>
      </c>
      <c r="E112" s="55">
        <v>676</v>
      </c>
      <c r="F112" s="55">
        <v>6630</v>
      </c>
      <c r="G112" s="56">
        <v>8567</v>
      </c>
    </row>
    <row r="113" spans="1:7" ht="12.75">
      <c r="A113" s="54" t="s">
        <v>80</v>
      </c>
      <c r="B113" s="55">
        <v>63</v>
      </c>
      <c r="C113" s="55">
        <v>745</v>
      </c>
      <c r="D113" s="55">
        <v>726</v>
      </c>
      <c r="E113" s="55">
        <v>724</v>
      </c>
      <c r="F113" s="55">
        <v>7851</v>
      </c>
      <c r="G113" s="56">
        <v>10109</v>
      </c>
    </row>
    <row r="114" spans="1:7" ht="12.75">
      <c r="A114" s="54" t="s">
        <v>8</v>
      </c>
      <c r="B114" s="55">
        <v>58</v>
      </c>
      <c r="C114" s="55">
        <v>740</v>
      </c>
      <c r="D114" s="55">
        <v>678</v>
      </c>
      <c r="E114" s="55">
        <v>728</v>
      </c>
      <c r="F114" s="55">
        <v>8014</v>
      </c>
      <c r="G114" s="56">
        <v>10218</v>
      </c>
    </row>
    <row r="115" spans="1:7" ht="12.75">
      <c r="A115" s="54" t="s">
        <v>17</v>
      </c>
      <c r="B115" s="55">
        <v>60</v>
      </c>
      <c r="C115" s="55">
        <v>783</v>
      </c>
      <c r="D115" s="55">
        <v>721</v>
      </c>
      <c r="E115" s="55">
        <v>739</v>
      </c>
      <c r="F115" s="55">
        <v>8984</v>
      </c>
      <c r="G115" s="56">
        <v>11287</v>
      </c>
    </row>
    <row r="116" spans="1:7" ht="12.75">
      <c r="A116" s="54" t="s">
        <v>18</v>
      </c>
      <c r="B116" s="55">
        <v>58</v>
      </c>
      <c r="C116" s="55">
        <v>595</v>
      </c>
      <c r="D116" s="55">
        <v>576</v>
      </c>
      <c r="E116" s="55">
        <v>643</v>
      </c>
      <c r="F116" s="55">
        <v>7969</v>
      </c>
      <c r="G116" s="56">
        <v>9841</v>
      </c>
    </row>
    <row r="117" spans="1:7" ht="12.75">
      <c r="A117" s="64" t="s">
        <v>30</v>
      </c>
      <c r="B117" s="58">
        <v>669</v>
      </c>
      <c r="C117" s="58">
        <v>8684</v>
      </c>
      <c r="D117" s="58">
        <v>7907</v>
      </c>
      <c r="E117" s="58">
        <v>8559</v>
      </c>
      <c r="F117" s="58">
        <v>97631</v>
      </c>
      <c r="G117" s="59">
        <v>123450</v>
      </c>
    </row>
    <row r="119" spans="1:7" ht="12.75">
      <c r="A119" s="60" t="s">
        <v>81</v>
      </c>
      <c r="B119" s="61"/>
      <c r="C119" s="61"/>
      <c r="D119" s="61"/>
      <c r="E119" s="61"/>
      <c r="F119" s="61"/>
      <c r="G119" s="62"/>
    </row>
    <row r="122" spans="1:7" ht="12.75">
      <c r="A122" s="50" t="s">
        <v>89</v>
      </c>
      <c r="B122" s="61"/>
      <c r="C122" s="61"/>
      <c r="D122" s="61"/>
      <c r="E122" s="61"/>
      <c r="F122" s="61"/>
      <c r="G122" s="62"/>
    </row>
    <row r="124" spans="1:7" ht="52.5">
      <c r="A124" s="63" t="s">
        <v>83</v>
      </c>
      <c r="B124" s="52" t="s">
        <v>2</v>
      </c>
      <c r="C124" s="52" t="s">
        <v>78</v>
      </c>
      <c r="D124" s="52" t="s">
        <v>76</v>
      </c>
      <c r="E124" s="52" t="s">
        <v>77</v>
      </c>
      <c r="F124" s="52" t="s">
        <v>79</v>
      </c>
      <c r="G124" s="53" t="s">
        <v>30</v>
      </c>
    </row>
    <row r="125" spans="1:7" ht="12.75">
      <c r="A125" s="54" t="s">
        <v>10</v>
      </c>
      <c r="B125" s="55">
        <v>52</v>
      </c>
      <c r="C125" s="55">
        <v>653</v>
      </c>
      <c r="D125" s="55">
        <v>664</v>
      </c>
      <c r="E125" s="55">
        <v>538</v>
      </c>
      <c r="F125" s="55">
        <v>7286</v>
      </c>
      <c r="G125" s="56">
        <v>9193</v>
      </c>
    </row>
    <row r="126" spans="1:7" ht="12.75">
      <c r="A126" s="54" t="s">
        <v>20</v>
      </c>
      <c r="B126" s="55">
        <v>41</v>
      </c>
      <c r="C126" s="55">
        <v>634</v>
      </c>
      <c r="D126" s="55">
        <v>582</v>
      </c>
      <c r="E126" s="55">
        <v>518</v>
      </c>
      <c r="F126" s="55">
        <v>6799</v>
      </c>
      <c r="G126" s="56">
        <v>8574</v>
      </c>
    </row>
    <row r="127" spans="1:7" ht="12.75">
      <c r="A127" s="54" t="s">
        <v>11</v>
      </c>
      <c r="B127" s="55">
        <v>53</v>
      </c>
      <c r="C127" s="55">
        <v>654</v>
      </c>
      <c r="D127" s="55">
        <v>654</v>
      </c>
      <c r="E127" s="55">
        <v>582</v>
      </c>
      <c r="F127" s="55">
        <v>8046</v>
      </c>
      <c r="G127" s="56">
        <v>9989</v>
      </c>
    </row>
    <row r="128" spans="1:7" ht="12.75">
      <c r="A128" s="54" t="s">
        <v>12</v>
      </c>
      <c r="B128" s="55">
        <v>47</v>
      </c>
      <c r="C128" s="55">
        <v>666</v>
      </c>
      <c r="D128" s="55">
        <v>680</v>
      </c>
      <c r="E128" s="55">
        <v>611</v>
      </c>
      <c r="F128" s="55">
        <v>7010</v>
      </c>
      <c r="G128" s="56">
        <v>9014</v>
      </c>
    </row>
    <row r="129" spans="1:7" ht="12.75">
      <c r="A129" s="54" t="s">
        <v>22</v>
      </c>
      <c r="B129" s="55">
        <v>64</v>
      </c>
      <c r="C129" s="55">
        <v>831</v>
      </c>
      <c r="D129" s="55">
        <v>746</v>
      </c>
      <c r="E129" s="55">
        <v>651</v>
      </c>
      <c r="F129" s="55">
        <v>7030</v>
      </c>
      <c r="G129" s="56">
        <v>9322</v>
      </c>
    </row>
    <row r="130" spans="1:7" ht="12.75">
      <c r="A130" s="54" t="s">
        <v>13</v>
      </c>
      <c r="B130" s="55">
        <v>56</v>
      </c>
      <c r="C130" s="55">
        <v>824</v>
      </c>
      <c r="D130" s="55">
        <v>760</v>
      </c>
      <c r="E130" s="55">
        <v>677</v>
      </c>
      <c r="F130" s="55">
        <v>6672</v>
      </c>
      <c r="G130" s="56">
        <v>8989</v>
      </c>
    </row>
    <row r="131" spans="1:7" ht="12.75">
      <c r="A131" s="54" t="s">
        <v>14</v>
      </c>
      <c r="B131" s="55">
        <v>47</v>
      </c>
      <c r="C131" s="55">
        <v>614</v>
      </c>
      <c r="D131" s="55">
        <v>606</v>
      </c>
      <c r="E131" s="55">
        <v>497</v>
      </c>
      <c r="F131" s="55">
        <v>5977</v>
      </c>
      <c r="G131" s="56">
        <v>7741</v>
      </c>
    </row>
    <row r="132" spans="1:7" ht="12.75">
      <c r="A132" s="54" t="s">
        <v>15</v>
      </c>
      <c r="B132" s="55">
        <v>39</v>
      </c>
      <c r="C132" s="55">
        <v>622</v>
      </c>
      <c r="D132" s="55">
        <v>580</v>
      </c>
      <c r="E132" s="55">
        <v>571</v>
      </c>
      <c r="F132" s="55">
        <v>5627</v>
      </c>
      <c r="G132" s="56">
        <v>7439</v>
      </c>
    </row>
    <row r="133" spans="1:7" ht="12.75">
      <c r="A133" s="54" t="s">
        <v>80</v>
      </c>
      <c r="B133" s="55">
        <v>54</v>
      </c>
      <c r="C133" s="55">
        <v>815</v>
      </c>
      <c r="D133" s="55">
        <v>682</v>
      </c>
      <c r="E133" s="55">
        <v>670</v>
      </c>
      <c r="F133" s="55">
        <v>6515</v>
      </c>
      <c r="G133" s="56">
        <v>8736</v>
      </c>
    </row>
    <row r="134" spans="1:7" ht="12.75">
      <c r="A134" s="54" t="s">
        <v>8</v>
      </c>
      <c r="B134" s="55">
        <v>51</v>
      </c>
      <c r="C134" s="55">
        <v>797</v>
      </c>
      <c r="D134" s="55">
        <v>702</v>
      </c>
      <c r="E134" s="55">
        <v>619</v>
      </c>
      <c r="F134" s="55">
        <v>7025</v>
      </c>
      <c r="G134" s="56">
        <v>9194</v>
      </c>
    </row>
    <row r="135" spans="1:7" ht="12.75">
      <c r="A135" s="54" t="s">
        <v>17</v>
      </c>
      <c r="B135" s="55">
        <v>76</v>
      </c>
      <c r="C135" s="55">
        <v>628</v>
      </c>
      <c r="D135" s="55">
        <v>652</v>
      </c>
      <c r="E135" s="55">
        <v>539</v>
      </c>
      <c r="F135" s="55">
        <v>6712</v>
      </c>
      <c r="G135" s="56">
        <v>8607</v>
      </c>
    </row>
    <row r="136" spans="1:7" ht="12.75">
      <c r="A136" s="54" t="s">
        <v>18</v>
      </c>
      <c r="B136" s="55">
        <v>50</v>
      </c>
      <c r="C136" s="55">
        <v>529</v>
      </c>
      <c r="D136" s="55">
        <v>578</v>
      </c>
      <c r="E136" s="55">
        <v>452</v>
      </c>
      <c r="F136" s="55">
        <v>6278</v>
      </c>
      <c r="G136" s="56">
        <v>7887</v>
      </c>
    </row>
    <row r="137" spans="1:7" ht="12.75">
      <c r="A137" s="64" t="s">
        <v>30</v>
      </c>
      <c r="B137" s="58">
        <v>630</v>
      </c>
      <c r="C137" s="58">
        <v>8267</v>
      </c>
      <c r="D137" s="58">
        <v>7886</v>
      </c>
      <c r="E137" s="58">
        <v>6925</v>
      </c>
      <c r="F137" s="58">
        <v>80977</v>
      </c>
      <c r="G137" s="59">
        <v>104685</v>
      </c>
    </row>
    <row r="139" spans="1:7" ht="12.75">
      <c r="A139" s="60" t="s">
        <v>81</v>
      </c>
      <c r="B139" s="61"/>
      <c r="C139" s="61"/>
      <c r="D139" s="61"/>
      <c r="E139" s="61"/>
      <c r="F139" s="61"/>
      <c r="G139" s="62"/>
    </row>
    <row r="142" spans="1:7" ht="12.75">
      <c r="A142" s="50" t="s">
        <v>90</v>
      </c>
      <c r="B142" s="61"/>
      <c r="C142" s="61"/>
      <c r="D142" s="61"/>
      <c r="E142" s="61"/>
      <c r="F142" s="61"/>
      <c r="G142" s="62"/>
    </row>
    <row r="144" spans="1:7" ht="52.5">
      <c r="A144" s="63" t="s">
        <v>83</v>
      </c>
      <c r="B144" s="52" t="s">
        <v>2</v>
      </c>
      <c r="C144" s="52" t="s">
        <v>78</v>
      </c>
      <c r="D144" s="52" t="s">
        <v>76</v>
      </c>
      <c r="E144" s="52" t="s">
        <v>77</v>
      </c>
      <c r="F144" s="52" t="s">
        <v>79</v>
      </c>
      <c r="G144" s="53" t="s">
        <v>30</v>
      </c>
    </row>
    <row r="145" spans="1:7" ht="12.75">
      <c r="A145" s="54" t="s">
        <v>10</v>
      </c>
      <c r="B145" s="55">
        <v>35</v>
      </c>
      <c r="C145" s="55">
        <v>511</v>
      </c>
      <c r="D145" s="55">
        <v>573</v>
      </c>
      <c r="E145" s="55">
        <v>391</v>
      </c>
      <c r="F145" s="55">
        <v>6346</v>
      </c>
      <c r="G145" s="56">
        <v>7856</v>
      </c>
    </row>
    <row r="146" spans="1:7" ht="12.75">
      <c r="A146" s="54" t="s">
        <v>20</v>
      </c>
      <c r="B146" s="55">
        <v>52</v>
      </c>
      <c r="C146" s="55">
        <v>497</v>
      </c>
      <c r="D146" s="55">
        <v>525</v>
      </c>
      <c r="E146" s="55">
        <v>379</v>
      </c>
      <c r="F146" s="55">
        <v>5382</v>
      </c>
      <c r="G146" s="56">
        <v>6835</v>
      </c>
    </row>
    <row r="147" spans="1:7" ht="12.75">
      <c r="A147" s="54" t="s">
        <v>11</v>
      </c>
      <c r="B147" s="55">
        <v>45</v>
      </c>
      <c r="C147" s="55">
        <v>579</v>
      </c>
      <c r="D147" s="55">
        <v>666</v>
      </c>
      <c r="E147" s="55">
        <v>479</v>
      </c>
      <c r="F147" s="55">
        <v>5721</v>
      </c>
      <c r="G147" s="56">
        <v>7490</v>
      </c>
    </row>
    <row r="148" spans="1:7" ht="12.75">
      <c r="A148" s="54" t="s">
        <v>12</v>
      </c>
      <c r="B148" s="55">
        <v>47</v>
      </c>
      <c r="C148" s="55">
        <v>660</v>
      </c>
      <c r="D148" s="55">
        <v>740</v>
      </c>
      <c r="E148" s="55">
        <v>419</v>
      </c>
      <c r="F148" s="55">
        <v>5202</v>
      </c>
      <c r="G148" s="56">
        <v>7068</v>
      </c>
    </row>
    <row r="149" spans="1:7" ht="12.75">
      <c r="A149" s="54" t="s">
        <v>22</v>
      </c>
      <c r="B149" s="55">
        <v>64</v>
      </c>
      <c r="C149" s="55">
        <v>606</v>
      </c>
      <c r="D149" s="55">
        <v>738</v>
      </c>
      <c r="E149" s="55">
        <v>423</v>
      </c>
      <c r="F149" s="55">
        <v>4922</v>
      </c>
      <c r="G149" s="56">
        <v>6753</v>
      </c>
    </row>
    <row r="150" spans="1:7" ht="12.75">
      <c r="A150" s="54" t="s">
        <v>13</v>
      </c>
      <c r="B150" s="55">
        <v>53</v>
      </c>
      <c r="C150" s="55">
        <v>604</v>
      </c>
      <c r="D150" s="55">
        <v>801</v>
      </c>
      <c r="E150" s="55">
        <v>390</v>
      </c>
      <c r="F150" s="55">
        <v>4642</v>
      </c>
      <c r="G150" s="56">
        <v>6490</v>
      </c>
    </row>
    <row r="151" spans="1:7" ht="12.75">
      <c r="A151" s="54" t="s">
        <v>14</v>
      </c>
      <c r="B151" s="55">
        <v>47</v>
      </c>
      <c r="C151" s="55">
        <v>533</v>
      </c>
      <c r="D151" s="55">
        <v>724</v>
      </c>
      <c r="E151" s="55">
        <v>281</v>
      </c>
      <c r="F151" s="55">
        <v>4103</v>
      </c>
      <c r="G151" s="56">
        <v>5688</v>
      </c>
    </row>
    <row r="152" spans="1:7" ht="12.75">
      <c r="A152" s="54" t="s">
        <v>15</v>
      </c>
      <c r="B152" s="55">
        <v>49</v>
      </c>
      <c r="C152" s="55">
        <v>468</v>
      </c>
      <c r="D152" s="55">
        <v>727</v>
      </c>
      <c r="E152" s="55">
        <v>279</v>
      </c>
      <c r="F152" s="55">
        <v>3591</v>
      </c>
      <c r="G152" s="56">
        <v>5114</v>
      </c>
    </row>
    <row r="153" spans="1:7" ht="12.75">
      <c r="A153" s="54" t="s">
        <v>80</v>
      </c>
      <c r="B153" s="55">
        <v>55</v>
      </c>
      <c r="C153" s="55">
        <v>572</v>
      </c>
      <c r="D153" s="55">
        <v>809</v>
      </c>
      <c r="E153" s="55">
        <v>296</v>
      </c>
      <c r="F153" s="55">
        <v>4347</v>
      </c>
      <c r="G153" s="56">
        <v>6079</v>
      </c>
    </row>
    <row r="154" spans="1:7" ht="12.75">
      <c r="A154" s="54" t="s">
        <v>8</v>
      </c>
      <c r="B154" s="55">
        <v>58</v>
      </c>
      <c r="C154" s="55">
        <v>532</v>
      </c>
      <c r="D154" s="55">
        <v>744</v>
      </c>
      <c r="E154" s="55">
        <v>302</v>
      </c>
      <c r="F154" s="55">
        <v>4530</v>
      </c>
      <c r="G154" s="56">
        <v>6166</v>
      </c>
    </row>
    <row r="155" spans="1:7" ht="12.75">
      <c r="A155" s="54" t="s">
        <v>17</v>
      </c>
      <c r="B155" s="55">
        <v>49</v>
      </c>
      <c r="C155" s="55">
        <v>456</v>
      </c>
      <c r="D155" s="55">
        <v>774</v>
      </c>
      <c r="E155" s="55">
        <v>255</v>
      </c>
      <c r="F155" s="55">
        <v>4436</v>
      </c>
      <c r="G155" s="56">
        <v>5970</v>
      </c>
    </row>
    <row r="156" spans="1:7" ht="12.75">
      <c r="A156" s="54" t="s">
        <v>18</v>
      </c>
      <c r="B156" s="55">
        <v>43</v>
      </c>
      <c r="C156" s="55">
        <v>312</v>
      </c>
      <c r="D156" s="55">
        <v>579</v>
      </c>
      <c r="E156" s="55">
        <v>157</v>
      </c>
      <c r="F156" s="55">
        <v>3644</v>
      </c>
      <c r="G156" s="56">
        <v>4735</v>
      </c>
    </row>
    <row r="157" spans="1:7" ht="12.75">
      <c r="A157" s="64" t="s">
        <v>30</v>
      </c>
      <c r="B157" s="58">
        <v>597</v>
      </c>
      <c r="C157" s="58">
        <v>6330</v>
      </c>
      <c r="D157" s="58">
        <v>8400</v>
      </c>
      <c r="E157" s="58">
        <v>4051</v>
      </c>
      <c r="F157" s="58">
        <v>56866</v>
      </c>
      <c r="G157" s="59">
        <v>76244</v>
      </c>
    </row>
    <row r="159" spans="1:7" ht="12.75">
      <c r="A159" s="60" t="s">
        <v>81</v>
      </c>
      <c r="B159" s="61"/>
      <c r="C159" s="61"/>
      <c r="D159" s="61"/>
      <c r="E159" s="61"/>
      <c r="F159" s="61"/>
      <c r="G159" s="6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0.28125" style="0" bestFit="1" customWidth="1"/>
    <col min="2" max="2" width="10.00390625" style="13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69" t="s">
        <v>29</v>
      </c>
      <c r="B1" s="69"/>
      <c r="C1" s="74" t="s">
        <v>27</v>
      </c>
      <c r="D1" s="74"/>
      <c r="E1" s="74"/>
      <c r="F1" s="74"/>
      <c r="G1" s="74"/>
    </row>
    <row r="2" spans="1:8" ht="12.75">
      <c r="A2" s="3" t="s">
        <v>0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28</v>
      </c>
    </row>
    <row r="3" spans="1:8" ht="12.75">
      <c r="A3" s="71" t="s">
        <v>7</v>
      </c>
      <c r="B3" s="15" t="s">
        <v>8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7">
        <v>1</v>
      </c>
    </row>
    <row r="4" spans="1:8" s="5" customFormat="1" ht="12.75">
      <c r="A4" s="73"/>
      <c r="B4" s="19" t="s">
        <v>30</v>
      </c>
      <c r="C4" s="18">
        <f aca="true" t="shared" si="0" ref="C4:H4">SUM(C3)</f>
        <v>0</v>
      </c>
      <c r="D4" s="18">
        <f t="shared" si="0"/>
        <v>1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9">
        <f t="shared" si="0"/>
        <v>1</v>
      </c>
    </row>
    <row r="5" spans="1:8" ht="12.75">
      <c r="A5" s="71" t="s">
        <v>9</v>
      </c>
      <c r="B5" s="15" t="s">
        <v>10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7">
        <v>1</v>
      </c>
    </row>
    <row r="6" spans="1:8" ht="12.75">
      <c r="A6" s="72"/>
      <c r="B6" s="16" t="s">
        <v>11</v>
      </c>
      <c r="C6" s="1">
        <v>0</v>
      </c>
      <c r="D6" s="1">
        <v>1</v>
      </c>
      <c r="E6" s="1">
        <v>0</v>
      </c>
      <c r="F6" s="1">
        <v>0</v>
      </c>
      <c r="G6" s="1">
        <v>2</v>
      </c>
      <c r="H6" s="8">
        <v>3</v>
      </c>
    </row>
    <row r="7" spans="1:8" ht="12.75">
      <c r="A7" s="72"/>
      <c r="B7" s="16" t="s">
        <v>12</v>
      </c>
      <c r="C7" s="1">
        <v>0</v>
      </c>
      <c r="D7" s="1">
        <v>0</v>
      </c>
      <c r="E7" s="1">
        <v>0</v>
      </c>
      <c r="F7" s="1">
        <v>0</v>
      </c>
      <c r="G7" s="1">
        <v>2</v>
      </c>
      <c r="H7" s="8">
        <v>2</v>
      </c>
    </row>
    <row r="8" spans="1:8" ht="12.75">
      <c r="A8" s="72"/>
      <c r="B8" s="16" t="s">
        <v>13</v>
      </c>
      <c r="C8" s="1">
        <v>0</v>
      </c>
      <c r="D8" s="1">
        <v>2</v>
      </c>
      <c r="E8" s="1">
        <v>1</v>
      </c>
      <c r="F8" s="1">
        <v>0</v>
      </c>
      <c r="G8" s="1">
        <v>2</v>
      </c>
      <c r="H8" s="8">
        <v>5</v>
      </c>
    </row>
    <row r="9" spans="1:8" ht="12.75">
      <c r="A9" s="72"/>
      <c r="B9" s="16" t="s">
        <v>14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8">
        <v>1</v>
      </c>
    </row>
    <row r="10" spans="1:8" ht="12.75">
      <c r="A10" s="72"/>
      <c r="B10" s="16" t="s">
        <v>15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8">
        <v>1</v>
      </c>
    </row>
    <row r="11" spans="1:8" ht="12.75">
      <c r="A11" s="72"/>
      <c r="B11" s="16" t="s">
        <v>16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8">
        <v>1</v>
      </c>
    </row>
    <row r="12" spans="1:8" ht="12.75">
      <c r="A12" s="72"/>
      <c r="B12" s="16" t="s">
        <v>8</v>
      </c>
      <c r="C12" s="1">
        <v>1</v>
      </c>
      <c r="D12" s="1">
        <v>0</v>
      </c>
      <c r="E12" s="1">
        <v>0</v>
      </c>
      <c r="F12" s="1">
        <v>0</v>
      </c>
      <c r="G12" s="1">
        <v>2</v>
      </c>
      <c r="H12" s="8">
        <v>3</v>
      </c>
    </row>
    <row r="13" spans="1:8" ht="12.75">
      <c r="A13" s="72"/>
      <c r="B13" s="16" t="s">
        <v>17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8">
        <v>1</v>
      </c>
    </row>
    <row r="14" spans="1:8" ht="12.75">
      <c r="A14" s="72"/>
      <c r="B14" s="16" t="s">
        <v>18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8">
        <v>1</v>
      </c>
    </row>
    <row r="15" spans="1:8" s="5" customFormat="1" ht="12.75">
      <c r="A15" s="73"/>
      <c r="B15" s="19" t="s">
        <v>30</v>
      </c>
      <c r="C15" s="18">
        <f aca="true" t="shared" si="1" ref="C15:H15">SUM(C5:C14)</f>
        <v>1</v>
      </c>
      <c r="D15" s="18">
        <f t="shared" si="1"/>
        <v>3</v>
      </c>
      <c r="E15" s="18">
        <f t="shared" si="1"/>
        <v>1</v>
      </c>
      <c r="F15" s="18">
        <f t="shared" si="1"/>
        <v>3</v>
      </c>
      <c r="G15" s="18">
        <f t="shared" si="1"/>
        <v>11</v>
      </c>
      <c r="H15" s="9">
        <f t="shared" si="1"/>
        <v>19</v>
      </c>
    </row>
    <row r="16" spans="1:8" ht="12.75">
      <c r="A16" s="71" t="s">
        <v>19</v>
      </c>
      <c r="B16" s="15" t="s">
        <v>10</v>
      </c>
      <c r="C16" s="2">
        <v>0</v>
      </c>
      <c r="D16" s="2">
        <v>0</v>
      </c>
      <c r="E16" s="2">
        <v>0</v>
      </c>
      <c r="F16" s="2">
        <v>0</v>
      </c>
      <c r="G16" s="2">
        <v>2</v>
      </c>
      <c r="H16" s="7">
        <v>2</v>
      </c>
    </row>
    <row r="17" spans="1:8" ht="12.75">
      <c r="A17" s="72"/>
      <c r="B17" s="16" t="s">
        <v>20</v>
      </c>
      <c r="C17" s="1">
        <v>0</v>
      </c>
      <c r="D17" s="1">
        <v>0</v>
      </c>
      <c r="E17" s="1">
        <v>0</v>
      </c>
      <c r="F17" s="1">
        <v>0</v>
      </c>
      <c r="G17" s="1">
        <v>2</v>
      </c>
      <c r="H17" s="8">
        <v>2</v>
      </c>
    </row>
    <row r="18" spans="1:8" ht="12.75">
      <c r="A18" s="72"/>
      <c r="B18" s="16" t="s">
        <v>11</v>
      </c>
      <c r="C18" s="1">
        <v>0</v>
      </c>
      <c r="D18" s="1">
        <v>0</v>
      </c>
      <c r="E18" s="1">
        <v>0</v>
      </c>
      <c r="F18" s="1">
        <v>0</v>
      </c>
      <c r="G18" s="1">
        <v>2</v>
      </c>
      <c r="H18" s="8">
        <v>2</v>
      </c>
    </row>
    <row r="19" spans="1:8" ht="12.75">
      <c r="A19" s="72"/>
      <c r="B19" s="16" t="s">
        <v>12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ht="12.75">
      <c r="A20" s="72"/>
      <c r="B20" s="16" t="s">
        <v>13</v>
      </c>
      <c r="C20" s="1">
        <v>0</v>
      </c>
      <c r="D20" s="1">
        <v>0</v>
      </c>
      <c r="E20" s="1">
        <v>2</v>
      </c>
      <c r="F20" s="1">
        <v>0</v>
      </c>
      <c r="G20" s="1">
        <v>1</v>
      </c>
      <c r="H20" s="8">
        <v>3</v>
      </c>
    </row>
    <row r="21" spans="1:8" ht="12.75">
      <c r="A21" s="72"/>
      <c r="B21" s="16" t="s">
        <v>14</v>
      </c>
      <c r="C21" s="1">
        <v>1</v>
      </c>
      <c r="D21" s="1">
        <v>1</v>
      </c>
      <c r="E21" s="1">
        <v>0</v>
      </c>
      <c r="F21" s="1">
        <v>0</v>
      </c>
      <c r="G21" s="1">
        <v>1</v>
      </c>
      <c r="H21" s="8">
        <v>3</v>
      </c>
    </row>
    <row r="22" spans="1:8" ht="12.75">
      <c r="A22" s="72"/>
      <c r="B22" s="16" t="s">
        <v>16</v>
      </c>
      <c r="C22" s="1">
        <v>0</v>
      </c>
      <c r="D22" s="1">
        <v>0</v>
      </c>
      <c r="E22" s="1">
        <v>0</v>
      </c>
      <c r="F22" s="1">
        <v>1</v>
      </c>
      <c r="G22" s="1">
        <v>1</v>
      </c>
      <c r="H22" s="8">
        <v>2</v>
      </c>
    </row>
    <row r="23" spans="1:8" s="5" customFormat="1" ht="12.75">
      <c r="A23" s="73"/>
      <c r="B23" s="19" t="s">
        <v>30</v>
      </c>
      <c r="C23" s="18">
        <f aca="true" t="shared" si="2" ref="C23:H23">SUM(C16:C22)</f>
        <v>1</v>
      </c>
      <c r="D23" s="18">
        <f t="shared" si="2"/>
        <v>1</v>
      </c>
      <c r="E23" s="18">
        <f t="shared" si="2"/>
        <v>2</v>
      </c>
      <c r="F23" s="18">
        <f t="shared" si="2"/>
        <v>1</v>
      </c>
      <c r="G23" s="18">
        <f t="shared" si="2"/>
        <v>10</v>
      </c>
      <c r="H23" s="9">
        <f t="shared" si="2"/>
        <v>15</v>
      </c>
    </row>
    <row r="24" spans="1:8" ht="12.75">
      <c r="A24" s="71" t="s">
        <v>21</v>
      </c>
      <c r="B24" s="15" t="s">
        <v>20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7">
        <v>1</v>
      </c>
    </row>
    <row r="25" spans="1:8" ht="12.75">
      <c r="A25" s="72"/>
      <c r="B25" s="16" t="s">
        <v>12</v>
      </c>
      <c r="C25" s="1">
        <v>1</v>
      </c>
      <c r="D25" s="1">
        <v>0</v>
      </c>
      <c r="E25" s="1">
        <v>0</v>
      </c>
      <c r="F25" s="1">
        <v>1</v>
      </c>
      <c r="G25" s="1">
        <v>1</v>
      </c>
      <c r="H25" s="8">
        <v>3</v>
      </c>
    </row>
    <row r="26" spans="1:8" ht="12.75">
      <c r="A26" s="72"/>
      <c r="B26" s="16" t="s">
        <v>22</v>
      </c>
      <c r="C26" s="1">
        <v>0</v>
      </c>
      <c r="D26" s="1">
        <v>0</v>
      </c>
      <c r="E26" s="1">
        <v>1</v>
      </c>
      <c r="F26" s="1">
        <v>0</v>
      </c>
      <c r="G26" s="1">
        <v>1</v>
      </c>
      <c r="H26" s="8">
        <v>2</v>
      </c>
    </row>
    <row r="27" spans="1:8" ht="12.75">
      <c r="A27" s="72"/>
      <c r="B27" s="16" t="s">
        <v>13</v>
      </c>
      <c r="C27" s="1">
        <v>0</v>
      </c>
      <c r="D27" s="1">
        <v>1</v>
      </c>
      <c r="E27" s="1">
        <v>0</v>
      </c>
      <c r="F27" s="1">
        <v>0</v>
      </c>
      <c r="G27" s="1">
        <v>1</v>
      </c>
      <c r="H27" s="8">
        <v>2</v>
      </c>
    </row>
    <row r="28" spans="1:8" ht="12.75">
      <c r="A28" s="72"/>
      <c r="B28" s="16" t="s">
        <v>14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8">
        <v>1</v>
      </c>
    </row>
    <row r="29" spans="1:8" ht="12.75">
      <c r="A29" s="72"/>
      <c r="B29" s="16" t="s">
        <v>15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8">
        <v>1</v>
      </c>
    </row>
    <row r="30" spans="1:8" ht="12.75">
      <c r="A30" s="72"/>
      <c r="B30" s="16" t="s">
        <v>16</v>
      </c>
      <c r="C30" s="1">
        <v>0</v>
      </c>
      <c r="D30" s="1">
        <v>0</v>
      </c>
      <c r="E30" s="1">
        <v>0</v>
      </c>
      <c r="F30" s="1">
        <v>0</v>
      </c>
      <c r="G30" s="1">
        <v>2</v>
      </c>
      <c r="H30" s="8">
        <v>2</v>
      </c>
    </row>
    <row r="31" spans="1:8" ht="12.75">
      <c r="A31" s="72"/>
      <c r="B31" s="16" t="s">
        <v>18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8">
        <v>1</v>
      </c>
    </row>
    <row r="32" spans="1:8" s="5" customFormat="1" ht="12.75">
      <c r="A32" s="73"/>
      <c r="B32" s="19" t="s">
        <v>30</v>
      </c>
      <c r="C32" s="18">
        <f aca="true" t="shared" si="3" ref="C32:H32">SUM(C24:C31)</f>
        <v>1</v>
      </c>
      <c r="D32" s="18">
        <f t="shared" si="3"/>
        <v>2</v>
      </c>
      <c r="E32" s="18">
        <f t="shared" si="3"/>
        <v>1</v>
      </c>
      <c r="F32" s="18">
        <f t="shared" si="3"/>
        <v>2</v>
      </c>
      <c r="G32" s="18">
        <f t="shared" si="3"/>
        <v>7</v>
      </c>
      <c r="H32" s="9">
        <f t="shared" si="3"/>
        <v>13</v>
      </c>
    </row>
    <row r="33" spans="1:8" ht="12.75">
      <c r="A33" s="71" t="s">
        <v>23</v>
      </c>
      <c r="B33" s="15" t="s">
        <v>10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7">
        <v>1</v>
      </c>
    </row>
    <row r="34" spans="1:8" ht="12.75">
      <c r="A34" s="72"/>
      <c r="B34" s="16" t="s">
        <v>11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8">
        <v>1</v>
      </c>
    </row>
    <row r="35" spans="1:8" ht="12.75">
      <c r="A35" s="72"/>
      <c r="B35" s="16" t="s">
        <v>15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8">
        <v>1</v>
      </c>
    </row>
    <row r="36" spans="1:8" s="5" customFormat="1" ht="12.75">
      <c r="A36" s="73"/>
      <c r="B36" s="19" t="s">
        <v>30</v>
      </c>
      <c r="C36" s="18">
        <f aca="true" t="shared" si="4" ref="C36:H36">SUM(C33:C35)</f>
        <v>0</v>
      </c>
      <c r="D36" s="18">
        <f t="shared" si="4"/>
        <v>0</v>
      </c>
      <c r="E36" s="18">
        <f t="shared" si="4"/>
        <v>0</v>
      </c>
      <c r="F36" s="18">
        <f t="shared" si="4"/>
        <v>0</v>
      </c>
      <c r="G36" s="18">
        <f t="shared" si="4"/>
        <v>3</v>
      </c>
      <c r="H36" s="9">
        <f t="shared" si="4"/>
        <v>3</v>
      </c>
    </row>
    <row r="37" spans="1:8" ht="12.75">
      <c r="A37" s="71" t="s">
        <v>24</v>
      </c>
      <c r="B37" s="15" t="s">
        <v>10</v>
      </c>
      <c r="C37" s="2">
        <v>0</v>
      </c>
      <c r="D37" s="2">
        <v>0</v>
      </c>
      <c r="E37" s="2">
        <v>0</v>
      </c>
      <c r="F37" s="2">
        <v>0</v>
      </c>
      <c r="G37" s="2">
        <v>6</v>
      </c>
      <c r="H37" s="7">
        <v>6</v>
      </c>
    </row>
    <row r="38" spans="1:8" ht="12.75">
      <c r="A38" s="72"/>
      <c r="B38" s="16" t="s">
        <v>11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8">
        <v>1</v>
      </c>
    </row>
    <row r="39" spans="1:8" ht="12.75">
      <c r="A39" s="72"/>
      <c r="B39" s="16" t="s">
        <v>12</v>
      </c>
      <c r="C39" s="1">
        <v>0</v>
      </c>
      <c r="D39" s="1">
        <v>0</v>
      </c>
      <c r="E39" s="1">
        <v>0</v>
      </c>
      <c r="F39" s="1">
        <v>2</v>
      </c>
      <c r="G39" s="1">
        <v>1</v>
      </c>
      <c r="H39" s="8">
        <v>3</v>
      </c>
    </row>
    <row r="40" spans="1:8" ht="12.75">
      <c r="A40" s="72"/>
      <c r="B40" s="16" t="s">
        <v>22</v>
      </c>
      <c r="C40" s="1">
        <v>1</v>
      </c>
      <c r="D40" s="1">
        <v>0</v>
      </c>
      <c r="E40" s="1">
        <v>0</v>
      </c>
      <c r="F40" s="1">
        <v>0</v>
      </c>
      <c r="G40" s="1">
        <v>1</v>
      </c>
      <c r="H40" s="8">
        <v>2</v>
      </c>
    </row>
    <row r="41" spans="1:8" ht="12.75">
      <c r="A41" s="72"/>
      <c r="B41" s="16" t="s">
        <v>14</v>
      </c>
      <c r="C41" s="1">
        <v>0</v>
      </c>
      <c r="D41" s="1">
        <v>0</v>
      </c>
      <c r="E41" s="1">
        <v>1</v>
      </c>
      <c r="F41" s="1">
        <v>0</v>
      </c>
      <c r="G41" s="1">
        <v>3</v>
      </c>
      <c r="H41" s="8">
        <v>4</v>
      </c>
    </row>
    <row r="42" spans="1:8" ht="12.75">
      <c r="A42" s="72"/>
      <c r="B42" s="16" t="s">
        <v>15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8">
        <v>1</v>
      </c>
    </row>
    <row r="43" spans="1:8" ht="12.75">
      <c r="A43" s="72"/>
      <c r="B43" s="16" t="s">
        <v>16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8">
        <v>1</v>
      </c>
    </row>
    <row r="44" spans="1:8" ht="12.75">
      <c r="A44" s="72"/>
      <c r="B44" s="16" t="s">
        <v>8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8">
        <v>1</v>
      </c>
    </row>
    <row r="45" spans="1:8" ht="12.75">
      <c r="A45" s="72"/>
      <c r="B45" s="16" t="s">
        <v>17</v>
      </c>
      <c r="C45" s="1">
        <v>0</v>
      </c>
      <c r="D45" s="1">
        <v>0</v>
      </c>
      <c r="E45" s="1">
        <v>0</v>
      </c>
      <c r="F45" s="1">
        <v>0</v>
      </c>
      <c r="G45" s="1">
        <v>2</v>
      </c>
      <c r="H45" s="8">
        <v>2</v>
      </c>
    </row>
    <row r="46" spans="1:8" ht="12.75">
      <c r="A46" s="72"/>
      <c r="B46" s="16" t="s">
        <v>18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8">
        <v>2</v>
      </c>
    </row>
    <row r="47" spans="1:8" s="5" customFormat="1" ht="12.75">
      <c r="A47" s="73"/>
      <c r="B47" s="19" t="s">
        <v>30</v>
      </c>
      <c r="C47" s="18">
        <f aca="true" t="shared" si="5" ref="C47:H47">SUM(C37:C46)</f>
        <v>1</v>
      </c>
      <c r="D47" s="18">
        <f t="shared" si="5"/>
        <v>0</v>
      </c>
      <c r="E47" s="18">
        <f t="shared" si="5"/>
        <v>1</v>
      </c>
      <c r="F47" s="18">
        <f t="shared" si="5"/>
        <v>2</v>
      </c>
      <c r="G47" s="18">
        <f t="shared" si="5"/>
        <v>19</v>
      </c>
      <c r="H47" s="9">
        <f t="shared" si="5"/>
        <v>23</v>
      </c>
    </row>
    <row r="48" spans="1:8" ht="12.75">
      <c r="A48" s="71" t="s">
        <v>25</v>
      </c>
      <c r="B48" s="15" t="s">
        <v>12</v>
      </c>
      <c r="C48" s="2">
        <v>0</v>
      </c>
      <c r="D48" s="2">
        <v>0</v>
      </c>
      <c r="E48" s="2">
        <v>1</v>
      </c>
      <c r="F48" s="2">
        <v>0</v>
      </c>
      <c r="G48" s="2">
        <v>0</v>
      </c>
      <c r="H48" s="7">
        <v>1</v>
      </c>
    </row>
    <row r="49" spans="1:8" ht="12.75">
      <c r="A49" s="72"/>
      <c r="B49" s="16" t="s">
        <v>13</v>
      </c>
      <c r="C49" s="1">
        <v>0</v>
      </c>
      <c r="D49" s="1">
        <v>0</v>
      </c>
      <c r="E49" s="1">
        <v>0</v>
      </c>
      <c r="F49" s="1">
        <v>0</v>
      </c>
      <c r="G49" s="1">
        <v>2</v>
      </c>
      <c r="H49" s="8">
        <v>2</v>
      </c>
    </row>
    <row r="50" spans="1:8" ht="12.75">
      <c r="A50" s="72"/>
      <c r="B50" s="16" t="s">
        <v>14</v>
      </c>
      <c r="C50" s="1">
        <v>0</v>
      </c>
      <c r="D50" s="1">
        <v>0</v>
      </c>
      <c r="E50" s="1">
        <v>0</v>
      </c>
      <c r="F50" s="1">
        <v>1</v>
      </c>
      <c r="G50" s="1">
        <v>3</v>
      </c>
      <c r="H50" s="8">
        <v>4</v>
      </c>
    </row>
    <row r="51" spans="1:8" ht="12.75">
      <c r="A51" s="72"/>
      <c r="B51" s="16" t="s">
        <v>15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8">
        <v>1</v>
      </c>
    </row>
    <row r="52" spans="1:8" ht="12.75">
      <c r="A52" s="72"/>
      <c r="B52" s="16" t="s">
        <v>8</v>
      </c>
      <c r="C52" s="1">
        <v>0</v>
      </c>
      <c r="D52" s="1">
        <v>1</v>
      </c>
      <c r="E52" s="1">
        <v>0</v>
      </c>
      <c r="F52" s="1">
        <v>0</v>
      </c>
      <c r="G52" s="1">
        <v>0</v>
      </c>
      <c r="H52" s="8">
        <v>1</v>
      </c>
    </row>
    <row r="53" spans="1:8" ht="12.75">
      <c r="A53" s="72"/>
      <c r="B53" s="16" t="s">
        <v>17</v>
      </c>
      <c r="C53" s="1">
        <v>0</v>
      </c>
      <c r="D53" s="1">
        <v>1</v>
      </c>
      <c r="E53" s="1">
        <v>0</v>
      </c>
      <c r="F53" s="1">
        <v>0</v>
      </c>
      <c r="G53" s="1">
        <v>0</v>
      </c>
      <c r="H53" s="8">
        <v>1</v>
      </c>
    </row>
    <row r="54" spans="1:8" ht="12.75">
      <c r="A54" s="72"/>
      <c r="B54" s="16" t="s">
        <v>18</v>
      </c>
      <c r="C54" s="1">
        <v>0</v>
      </c>
      <c r="D54" s="1">
        <v>0</v>
      </c>
      <c r="E54" s="1">
        <v>0</v>
      </c>
      <c r="F54" s="1">
        <v>0</v>
      </c>
      <c r="G54" s="1">
        <v>2</v>
      </c>
      <c r="H54" s="8">
        <v>2</v>
      </c>
    </row>
    <row r="55" spans="1:8" s="5" customFormat="1" ht="12.75">
      <c r="A55" s="73"/>
      <c r="B55" s="19" t="s">
        <v>30</v>
      </c>
      <c r="C55" s="18">
        <f aca="true" t="shared" si="6" ref="C55:H55">SUM(C48:C54)</f>
        <v>0</v>
      </c>
      <c r="D55" s="18">
        <f t="shared" si="6"/>
        <v>2</v>
      </c>
      <c r="E55" s="18">
        <f t="shared" si="6"/>
        <v>1</v>
      </c>
      <c r="F55" s="18">
        <f t="shared" si="6"/>
        <v>1</v>
      </c>
      <c r="G55" s="18">
        <f t="shared" si="6"/>
        <v>8</v>
      </c>
      <c r="H55" s="9">
        <f t="shared" si="6"/>
        <v>12</v>
      </c>
    </row>
    <row r="56" spans="1:8" ht="12.75">
      <c r="A56" s="71" t="s">
        <v>26</v>
      </c>
      <c r="B56" s="15" t="s">
        <v>10</v>
      </c>
      <c r="C56" s="2">
        <v>0</v>
      </c>
      <c r="D56" s="2">
        <v>0</v>
      </c>
      <c r="E56" s="2">
        <v>0</v>
      </c>
      <c r="F56" s="2">
        <v>0</v>
      </c>
      <c r="G56" s="2">
        <v>1</v>
      </c>
      <c r="H56" s="7">
        <v>1</v>
      </c>
    </row>
    <row r="57" spans="1:8" ht="12.75">
      <c r="A57" s="72"/>
      <c r="B57" s="16" t="s">
        <v>20</v>
      </c>
      <c r="C57" s="1">
        <v>0</v>
      </c>
      <c r="D57" s="1">
        <v>0</v>
      </c>
      <c r="E57" s="1">
        <v>0</v>
      </c>
      <c r="F57" s="1">
        <v>0</v>
      </c>
      <c r="G57" s="1">
        <v>4</v>
      </c>
      <c r="H57" s="8">
        <v>4</v>
      </c>
    </row>
    <row r="58" spans="1:8" ht="12.75">
      <c r="A58" s="72"/>
      <c r="B58" s="16" t="s">
        <v>11</v>
      </c>
      <c r="C58" s="1">
        <v>0</v>
      </c>
      <c r="D58" s="1">
        <v>0</v>
      </c>
      <c r="E58" s="1">
        <v>0</v>
      </c>
      <c r="F58" s="1">
        <v>0</v>
      </c>
      <c r="G58" s="1">
        <v>3</v>
      </c>
      <c r="H58" s="8">
        <v>3</v>
      </c>
    </row>
    <row r="59" spans="1:8" ht="12.75">
      <c r="A59" s="72"/>
      <c r="B59" s="16" t="s">
        <v>12</v>
      </c>
      <c r="C59" s="1">
        <v>1</v>
      </c>
      <c r="D59" s="1">
        <v>0</v>
      </c>
      <c r="E59" s="1">
        <v>0</v>
      </c>
      <c r="F59" s="1">
        <v>0</v>
      </c>
      <c r="G59" s="1">
        <v>3</v>
      </c>
      <c r="H59" s="8">
        <v>4</v>
      </c>
    </row>
    <row r="60" spans="1:8" ht="12.75">
      <c r="A60" s="72"/>
      <c r="B60" s="16" t="s">
        <v>22</v>
      </c>
      <c r="C60" s="1">
        <v>0</v>
      </c>
      <c r="D60" s="1">
        <v>1</v>
      </c>
      <c r="E60" s="1">
        <v>0</v>
      </c>
      <c r="F60" s="1">
        <v>0</v>
      </c>
      <c r="G60" s="1">
        <v>1</v>
      </c>
      <c r="H60" s="8">
        <v>2</v>
      </c>
    </row>
    <row r="61" spans="1:8" ht="12.75">
      <c r="A61" s="72"/>
      <c r="B61" s="16" t="s">
        <v>13</v>
      </c>
      <c r="C61" s="1">
        <v>0</v>
      </c>
      <c r="D61" s="1">
        <v>1</v>
      </c>
      <c r="E61" s="1">
        <v>0</v>
      </c>
      <c r="F61" s="1">
        <v>0</v>
      </c>
      <c r="G61" s="1">
        <v>1</v>
      </c>
      <c r="H61" s="8">
        <v>2</v>
      </c>
    </row>
    <row r="62" spans="1:8" ht="12.75">
      <c r="A62" s="72"/>
      <c r="B62" s="16" t="s">
        <v>14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8">
        <v>1</v>
      </c>
    </row>
    <row r="63" spans="1:8" ht="12.75">
      <c r="A63" s="72"/>
      <c r="B63" s="16" t="s">
        <v>15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8">
        <v>2</v>
      </c>
    </row>
    <row r="64" spans="1:8" ht="12.75">
      <c r="A64" s="72"/>
      <c r="B64" s="16" t="s">
        <v>16</v>
      </c>
      <c r="C64" s="1">
        <v>0</v>
      </c>
      <c r="D64" s="1">
        <v>0</v>
      </c>
      <c r="E64" s="1">
        <v>0</v>
      </c>
      <c r="F64" s="1">
        <v>1</v>
      </c>
      <c r="G64" s="1">
        <v>1</v>
      </c>
      <c r="H64" s="8">
        <v>2</v>
      </c>
    </row>
    <row r="65" spans="1:8" ht="12.75">
      <c r="A65" s="72"/>
      <c r="B65" s="16" t="s">
        <v>8</v>
      </c>
      <c r="C65" s="1">
        <v>0</v>
      </c>
      <c r="D65" s="1">
        <v>0</v>
      </c>
      <c r="E65" s="1">
        <v>0</v>
      </c>
      <c r="F65" s="1">
        <v>0</v>
      </c>
      <c r="G65" s="1">
        <v>3</v>
      </c>
      <c r="H65" s="8">
        <v>3</v>
      </c>
    </row>
    <row r="66" spans="1:8" s="5" customFormat="1" ht="12.75">
      <c r="A66" s="73"/>
      <c r="B66" s="19" t="s">
        <v>30</v>
      </c>
      <c r="C66" s="18">
        <f aca="true" t="shared" si="7" ref="C66:H66">SUM(C56:C65)</f>
        <v>1</v>
      </c>
      <c r="D66" s="18">
        <f t="shared" si="7"/>
        <v>2</v>
      </c>
      <c r="E66" s="18">
        <f t="shared" si="7"/>
        <v>0</v>
      </c>
      <c r="F66" s="18">
        <f t="shared" si="7"/>
        <v>2</v>
      </c>
      <c r="G66" s="18">
        <f t="shared" si="7"/>
        <v>19</v>
      </c>
      <c r="H66" s="9">
        <f t="shared" si="7"/>
        <v>24</v>
      </c>
    </row>
    <row r="67" spans="1:8" s="5" customFormat="1" ht="12.75">
      <c r="A67" s="12" t="s">
        <v>30</v>
      </c>
      <c r="B67" s="17"/>
      <c r="C67" s="11">
        <v>5</v>
      </c>
      <c r="D67" s="11">
        <v>11</v>
      </c>
      <c r="E67" s="11">
        <v>6</v>
      </c>
      <c r="F67" s="11">
        <v>11</v>
      </c>
      <c r="G67" s="11">
        <v>77</v>
      </c>
      <c r="H67" s="10">
        <v>110</v>
      </c>
    </row>
    <row r="68" ht="12.75">
      <c r="A68" t="s">
        <v>31</v>
      </c>
    </row>
  </sheetData>
  <sheetProtection/>
  <mergeCells count="10">
    <mergeCell ref="A37:A47"/>
    <mergeCell ref="A48:A55"/>
    <mergeCell ref="A56:A66"/>
    <mergeCell ref="C1:G1"/>
    <mergeCell ref="A1:B1"/>
    <mergeCell ref="A3:A4"/>
    <mergeCell ref="A5:A15"/>
    <mergeCell ref="A16:A23"/>
    <mergeCell ref="A24:A32"/>
    <mergeCell ref="A33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8.140625" style="0" bestFit="1" customWidth="1"/>
    <col min="2" max="2" width="10.00390625" style="0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7109375" style="0" bestFit="1" customWidth="1"/>
  </cols>
  <sheetData>
    <row r="1" spans="1:8" ht="12.75">
      <c r="A1" s="78" t="s">
        <v>32</v>
      </c>
      <c r="B1" s="78"/>
      <c r="C1" s="79" t="s">
        <v>27</v>
      </c>
      <c r="D1" s="79"/>
      <c r="E1" s="79"/>
      <c r="F1" s="79"/>
      <c r="G1" s="79"/>
      <c r="H1" s="5"/>
    </row>
    <row r="2" spans="1:8" ht="12.7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28</v>
      </c>
    </row>
    <row r="3" spans="1:8" ht="12.75">
      <c r="A3" s="75" t="s">
        <v>9</v>
      </c>
      <c r="B3" s="15" t="s">
        <v>10</v>
      </c>
      <c r="C3" s="2">
        <v>0</v>
      </c>
      <c r="D3" s="2">
        <v>0</v>
      </c>
      <c r="E3" s="2">
        <v>0</v>
      </c>
      <c r="F3" s="2">
        <v>0</v>
      </c>
      <c r="G3" s="2">
        <v>4</v>
      </c>
      <c r="H3" s="7">
        <v>4</v>
      </c>
    </row>
    <row r="4" spans="1:8" ht="12.75">
      <c r="A4" s="76"/>
      <c r="B4" s="16" t="s">
        <v>20</v>
      </c>
      <c r="C4" s="1">
        <v>0</v>
      </c>
      <c r="D4" s="1">
        <v>0</v>
      </c>
      <c r="E4" s="1">
        <v>0</v>
      </c>
      <c r="F4" s="1">
        <v>0</v>
      </c>
      <c r="G4" s="1">
        <v>3</v>
      </c>
      <c r="H4" s="8">
        <v>3</v>
      </c>
    </row>
    <row r="5" spans="1:8" ht="12.75">
      <c r="A5" s="76"/>
      <c r="B5" s="16" t="s">
        <v>11</v>
      </c>
      <c r="C5" s="1">
        <v>0</v>
      </c>
      <c r="D5" s="1">
        <v>0</v>
      </c>
      <c r="E5" s="1">
        <v>0</v>
      </c>
      <c r="F5" s="1">
        <v>0</v>
      </c>
      <c r="G5" s="1">
        <v>2</v>
      </c>
      <c r="H5" s="8">
        <v>2</v>
      </c>
    </row>
    <row r="6" spans="1:8" ht="12.75">
      <c r="A6" s="76"/>
      <c r="B6" s="16" t="s">
        <v>14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8">
        <v>1</v>
      </c>
    </row>
    <row r="7" spans="1:8" ht="12.75">
      <c r="A7" s="76"/>
      <c r="B7" s="16" t="s">
        <v>15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8">
        <v>2</v>
      </c>
    </row>
    <row r="8" spans="1:8" ht="12.75">
      <c r="A8" s="76"/>
      <c r="B8" s="16" t="s">
        <v>16</v>
      </c>
      <c r="C8" s="1">
        <v>0</v>
      </c>
      <c r="D8" s="1">
        <v>2</v>
      </c>
      <c r="E8" s="1">
        <v>1</v>
      </c>
      <c r="F8" s="1">
        <v>0</v>
      </c>
      <c r="G8" s="1">
        <v>0</v>
      </c>
      <c r="H8" s="8">
        <v>3</v>
      </c>
    </row>
    <row r="9" spans="1:8" ht="12.75">
      <c r="A9" s="76"/>
      <c r="B9" s="16" t="s">
        <v>8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8">
        <v>1</v>
      </c>
    </row>
    <row r="10" spans="1:8" ht="12.75">
      <c r="A10" s="76"/>
      <c r="B10" s="1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2</v>
      </c>
      <c r="H10" s="8">
        <v>2</v>
      </c>
    </row>
    <row r="11" spans="1:8" ht="12.75">
      <c r="A11" s="76"/>
      <c r="B11" s="16" t="s">
        <v>18</v>
      </c>
      <c r="C11" s="1">
        <v>0</v>
      </c>
      <c r="D11" s="1">
        <v>1</v>
      </c>
      <c r="E11" s="1">
        <v>0</v>
      </c>
      <c r="F11" s="1">
        <v>0</v>
      </c>
      <c r="G11" s="1">
        <v>1</v>
      </c>
      <c r="H11" s="8">
        <v>2</v>
      </c>
    </row>
    <row r="12" spans="1:8" s="5" customFormat="1" ht="12.75">
      <c r="A12" s="77"/>
      <c r="B12" s="24" t="s">
        <v>30</v>
      </c>
      <c r="C12" s="18">
        <f aca="true" t="shared" si="0" ref="C12:H12">SUM(C3:C11)</f>
        <v>0</v>
      </c>
      <c r="D12" s="18">
        <f t="shared" si="0"/>
        <v>4</v>
      </c>
      <c r="E12" s="18">
        <f t="shared" si="0"/>
        <v>2</v>
      </c>
      <c r="F12" s="18">
        <f t="shared" si="0"/>
        <v>0</v>
      </c>
      <c r="G12" s="18">
        <f t="shared" si="0"/>
        <v>14</v>
      </c>
      <c r="H12" s="9">
        <f t="shared" si="0"/>
        <v>20</v>
      </c>
    </row>
    <row r="13" spans="1:8" ht="12.75">
      <c r="A13" s="75" t="s">
        <v>19</v>
      </c>
      <c r="B13" s="15" t="s">
        <v>10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7">
        <v>1</v>
      </c>
    </row>
    <row r="14" spans="1:8" ht="12.75">
      <c r="A14" s="76"/>
      <c r="B14" s="16" t="s">
        <v>12</v>
      </c>
      <c r="C14" s="1">
        <v>0</v>
      </c>
      <c r="D14" s="1">
        <v>1</v>
      </c>
      <c r="E14" s="1">
        <v>0</v>
      </c>
      <c r="F14" s="1">
        <v>1</v>
      </c>
      <c r="G14" s="1">
        <v>0</v>
      </c>
      <c r="H14" s="8">
        <v>2</v>
      </c>
    </row>
    <row r="15" spans="1:8" ht="12.75">
      <c r="A15" s="76"/>
      <c r="B15" s="16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8">
        <v>1</v>
      </c>
    </row>
    <row r="16" spans="1:8" ht="12.75">
      <c r="A16" s="76"/>
      <c r="B16" s="16" t="s">
        <v>17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8">
        <v>1</v>
      </c>
    </row>
    <row r="17" spans="1:8" s="5" customFormat="1" ht="12.75">
      <c r="A17" s="77"/>
      <c r="B17" s="24" t="s">
        <v>30</v>
      </c>
      <c r="C17" s="18">
        <f aca="true" t="shared" si="1" ref="C17:H17">SUM(C13:C16)</f>
        <v>0</v>
      </c>
      <c r="D17" s="18">
        <f t="shared" si="1"/>
        <v>2</v>
      </c>
      <c r="E17" s="18">
        <f t="shared" si="1"/>
        <v>0</v>
      </c>
      <c r="F17" s="18">
        <f t="shared" si="1"/>
        <v>1</v>
      </c>
      <c r="G17" s="18">
        <f t="shared" si="1"/>
        <v>2</v>
      </c>
      <c r="H17" s="9">
        <f t="shared" si="1"/>
        <v>5</v>
      </c>
    </row>
    <row r="18" spans="1:8" ht="12.75">
      <c r="A18" s="75" t="s">
        <v>21</v>
      </c>
      <c r="B18" s="1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2</v>
      </c>
      <c r="H18" s="7">
        <v>2</v>
      </c>
    </row>
    <row r="19" spans="1:8" ht="12.75">
      <c r="A19" s="76"/>
      <c r="B19" s="16" t="s">
        <v>11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ht="12.75">
      <c r="A20" s="76"/>
      <c r="B20" s="16" t="s">
        <v>14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8">
        <v>1</v>
      </c>
    </row>
    <row r="21" spans="1:8" ht="12.75">
      <c r="A21" s="76"/>
      <c r="B21" s="16" t="s">
        <v>8</v>
      </c>
      <c r="C21" s="1">
        <v>0</v>
      </c>
      <c r="D21" s="1">
        <v>0</v>
      </c>
      <c r="E21" s="1">
        <v>0</v>
      </c>
      <c r="F21" s="1">
        <v>0</v>
      </c>
      <c r="G21" s="1">
        <v>2</v>
      </c>
      <c r="H21" s="8">
        <v>2</v>
      </c>
    </row>
    <row r="22" spans="1:8" ht="12.75">
      <c r="A22" s="76"/>
      <c r="B22" s="16" t="s">
        <v>18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8">
        <v>1</v>
      </c>
    </row>
    <row r="23" spans="1:8" s="5" customFormat="1" ht="12.75">
      <c r="A23" s="77"/>
      <c r="B23" s="24" t="s">
        <v>30</v>
      </c>
      <c r="C23" s="18">
        <f aca="true" t="shared" si="2" ref="C23:H23">SUM(C18:C22)</f>
        <v>0</v>
      </c>
      <c r="D23" s="18">
        <f t="shared" si="2"/>
        <v>0</v>
      </c>
      <c r="E23" s="18">
        <f t="shared" si="2"/>
        <v>0</v>
      </c>
      <c r="F23" s="18">
        <f t="shared" si="2"/>
        <v>0</v>
      </c>
      <c r="G23" s="18">
        <f t="shared" si="2"/>
        <v>7</v>
      </c>
      <c r="H23" s="9">
        <f t="shared" si="2"/>
        <v>7</v>
      </c>
    </row>
    <row r="24" spans="1:8" ht="12.75">
      <c r="A24" s="75" t="s">
        <v>24</v>
      </c>
      <c r="B24" s="15" t="s">
        <v>10</v>
      </c>
      <c r="C24" s="2">
        <v>0</v>
      </c>
      <c r="D24" s="2">
        <v>1</v>
      </c>
      <c r="E24" s="2">
        <v>0</v>
      </c>
      <c r="F24" s="2">
        <v>0</v>
      </c>
      <c r="G24" s="2">
        <v>2</v>
      </c>
      <c r="H24" s="7">
        <v>3</v>
      </c>
    </row>
    <row r="25" spans="1:8" ht="12.75">
      <c r="A25" s="76"/>
      <c r="B25" s="16" t="s">
        <v>20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8">
        <v>1</v>
      </c>
    </row>
    <row r="26" spans="1:8" ht="12.75">
      <c r="A26" s="76"/>
      <c r="B26" s="16" t="s">
        <v>11</v>
      </c>
      <c r="C26" s="1">
        <v>0</v>
      </c>
      <c r="D26" s="1">
        <v>0</v>
      </c>
      <c r="E26" s="1">
        <v>0</v>
      </c>
      <c r="F26" s="1">
        <v>1</v>
      </c>
      <c r="G26" s="1">
        <v>1</v>
      </c>
      <c r="H26" s="8">
        <v>2</v>
      </c>
    </row>
    <row r="27" spans="1:8" ht="12.75">
      <c r="A27" s="76"/>
      <c r="B27" s="16" t="s">
        <v>12</v>
      </c>
      <c r="C27" s="1">
        <v>1</v>
      </c>
      <c r="D27" s="1">
        <v>0</v>
      </c>
      <c r="E27" s="1">
        <v>0</v>
      </c>
      <c r="F27" s="1">
        <v>0</v>
      </c>
      <c r="G27" s="1">
        <v>4</v>
      </c>
      <c r="H27" s="8">
        <v>5</v>
      </c>
    </row>
    <row r="28" spans="1:8" ht="12.75">
      <c r="A28" s="76"/>
      <c r="B28" s="16" t="s">
        <v>22</v>
      </c>
      <c r="C28" s="1">
        <v>0</v>
      </c>
      <c r="D28" s="1">
        <v>1</v>
      </c>
      <c r="E28" s="1">
        <v>0</v>
      </c>
      <c r="F28" s="1">
        <v>0</v>
      </c>
      <c r="G28" s="1">
        <v>2</v>
      </c>
      <c r="H28" s="8">
        <v>3</v>
      </c>
    </row>
    <row r="29" spans="1:8" ht="12.75">
      <c r="A29" s="76"/>
      <c r="B29" s="16" t="s">
        <v>13</v>
      </c>
      <c r="C29" s="1">
        <v>0</v>
      </c>
      <c r="D29" s="1">
        <v>0</v>
      </c>
      <c r="E29" s="1">
        <v>0</v>
      </c>
      <c r="F29" s="1">
        <v>1</v>
      </c>
      <c r="G29" s="1">
        <v>1</v>
      </c>
      <c r="H29" s="8">
        <v>2</v>
      </c>
    </row>
    <row r="30" spans="1:8" ht="12.75">
      <c r="A30" s="76"/>
      <c r="B30" s="16" t="s">
        <v>14</v>
      </c>
      <c r="C30" s="1">
        <v>0</v>
      </c>
      <c r="D30" s="1">
        <v>0</v>
      </c>
      <c r="E30" s="1">
        <v>0</v>
      </c>
      <c r="F30" s="1">
        <v>0</v>
      </c>
      <c r="G30" s="1">
        <v>2</v>
      </c>
      <c r="H30" s="8">
        <v>2</v>
      </c>
    </row>
    <row r="31" spans="1:8" ht="12.75">
      <c r="A31" s="76"/>
      <c r="B31" s="16" t="s">
        <v>15</v>
      </c>
      <c r="C31" s="1">
        <v>0</v>
      </c>
      <c r="D31" s="1">
        <v>0</v>
      </c>
      <c r="E31" s="1">
        <v>0</v>
      </c>
      <c r="F31" s="1">
        <v>2</v>
      </c>
      <c r="G31" s="1">
        <v>1</v>
      </c>
      <c r="H31" s="8">
        <v>3</v>
      </c>
    </row>
    <row r="32" spans="1:8" ht="12.75">
      <c r="A32" s="76"/>
      <c r="B32" s="16" t="s">
        <v>16</v>
      </c>
      <c r="C32" s="1">
        <v>0</v>
      </c>
      <c r="D32" s="1">
        <v>1</v>
      </c>
      <c r="E32" s="1">
        <v>0</v>
      </c>
      <c r="F32" s="1">
        <v>1</v>
      </c>
      <c r="G32" s="1">
        <v>2</v>
      </c>
      <c r="H32" s="8">
        <v>4</v>
      </c>
    </row>
    <row r="33" spans="1:8" ht="12.75">
      <c r="A33" s="76"/>
      <c r="B33" s="16" t="s">
        <v>8</v>
      </c>
      <c r="C33" s="1">
        <v>0</v>
      </c>
      <c r="D33" s="1">
        <v>0</v>
      </c>
      <c r="E33" s="1">
        <v>0</v>
      </c>
      <c r="F33" s="1">
        <v>0</v>
      </c>
      <c r="G33" s="1">
        <v>2</v>
      </c>
      <c r="H33" s="8">
        <v>2</v>
      </c>
    </row>
    <row r="34" spans="1:8" ht="12.75">
      <c r="A34" s="76"/>
      <c r="B34" s="16" t="s">
        <v>17</v>
      </c>
      <c r="C34" s="1">
        <v>1</v>
      </c>
      <c r="D34" s="1">
        <v>0</v>
      </c>
      <c r="E34" s="1">
        <v>2</v>
      </c>
      <c r="F34" s="1">
        <v>0</v>
      </c>
      <c r="G34" s="1">
        <v>1</v>
      </c>
      <c r="H34" s="8">
        <v>4</v>
      </c>
    </row>
    <row r="35" spans="1:8" ht="12.75">
      <c r="A35" s="76"/>
      <c r="B35" s="16" t="s">
        <v>18</v>
      </c>
      <c r="C35" s="1">
        <v>0</v>
      </c>
      <c r="D35" s="1">
        <v>0</v>
      </c>
      <c r="E35" s="1">
        <v>1</v>
      </c>
      <c r="F35" s="1">
        <v>0</v>
      </c>
      <c r="G35" s="1">
        <v>2</v>
      </c>
      <c r="H35" s="8">
        <v>3</v>
      </c>
    </row>
    <row r="36" spans="1:8" s="5" customFormat="1" ht="12.75">
      <c r="A36" s="77"/>
      <c r="B36" s="24" t="s">
        <v>30</v>
      </c>
      <c r="C36" s="18">
        <f aca="true" t="shared" si="3" ref="C36:H36">SUM(C24:C35)</f>
        <v>2</v>
      </c>
      <c r="D36" s="18">
        <f t="shared" si="3"/>
        <v>3</v>
      </c>
      <c r="E36" s="18">
        <f t="shared" si="3"/>
        <v>3</v>
      </c>
      <c r="F36" s="18">
        <f t="shared" si="3"/>
        <v>5</v>
      </c>
      <c r="G36" s="18">
        <f t="shared" si="3"/>
        <v>21</v>
      </c>
      <c r="H36" s="9">
        <f t="shared" si="3"/>
        <v>34</v>
      </c>
    </row>
    <row r="37" spans="1:8" ht="12.75">
      <c r="A37" s="75" t="s">
        <v>25</v>
      </c>
      <c r="B37" s="15" t="s">
        <v>10</v>
      </c>
      <c r="C37" s="2">
        <v>0</v>
      </c>
      <c r="D37" s="2">
        <v>0</v>
      </c>
      <c r="E37" s="2">
        <v>0</v>
      </c>
      <c r="F37" s="2">
        <v>0</v>
      </c>
      <c r="G37" s="2">
        <v>3</v>
      </c>
      <c r="H37" s="7">
        <v>3</v>
      </c>
    </row>
    <row r="38" spans="1:8" ht="12.75">
      <c r="A38" s="76"/>
      <c r="B38" s="16" t="s">
        <v>12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8">
        <v>1</v>
      </c>
    </row>
    <row r="39" spans="1:8" ht="12.75">
      <c r="A39" s="76"/>
      <c r="B39" s="16" t="s">
        <v>14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8">
        <v>1</v>
      </c>
    </row>
    <row r="40" spans="1:8" ht="12.75">
      <c r="A40" s="76"/>
      <c r="B40" s="16" t="s">
        <v>15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8">
        <v>1</v>
      </c>
    </row>
    <row r="41" spans="1:8" ht="12.75">
      <c r="A41" s="76"/>
      <c r="B41" s="16" t="s">
        <v>16</v>
      </c>
      <c r="C41" s="1">
        <v>0</v>
      </c>
      <c r="D41" s="1">
        <v>0</v>
      </c>
      <c r="E41" s="1">
        <v>0</v>
      </c>
      <c r="F41" s="1">
        <v>0</v>
      </c>
      <c r="G41" s="1">
        <v>2</v>
      </c>
      <c r="H41" s="8">
        <v>2</v>
      </c>
    </row>
    <row r="42" spans="1:8" ht="12.75">
      <c r="A42" s="76"/>
      <c r="B42" s="16" t="s">
        <v>8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8">
        <v>1</v>
      </c>
    </row>
    <row r="43" spans="1:8" ht="12.75">
      <c r="A43" s="76"/>
      <c r="B43" s="16" t="s">
        <v>17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8">
        <v>1</v>
      </c>
    </row>
    <row r="44" spans="1:8" s="5" customFormat="1" ht="12.75">
      <c r="A44" s="77"/>
      <c r="B44" s="24" t="s">
        <v>30</v>
      </c>
      <c r="C44" s="18">
        <f aca="true" t="shared" si="4" ref="C44:H44">SUM(C37:C43)</f>
        <v>0</v>
      </c>
      <c r="D44" s="18">
        <f t="shared" si="4"/>
        <v>1</v>
      </c>
      <c r="E44" s="18">
        <f t="shared" si="4"/>
        <v>0</v>
      </c>
      <c r="F44" s="18">
        <f t="shared" si="4"/>
        <v>1</v>
      </c>
      <c r="G44" s="18">
        <f t="shared" si="4"/>
        <v>8</v>
      </c>
      <c r="H44" s="9">
        <f t="shared" si="4"/>
        <v>10</v>
      </c>
    </row>
    <row r="45" spans="1:8" ht="12.75">
      <c r="A45" s="75" t="s">
        <v>26</v>
      </c>
      <c r="B45" s="15" t="s">
        <v>10</v>
      </c>
      <c r="C45" s="2">
        <v>0</v>
      </c>
      <c r="D45" s="2">
        <v>0</v>
      </c>
      <c r="E45" s="2">
        <v>0</v>
      </c>
      <c r="F45" s="2">
        <v>0</v>
      </c>
      <c r="G45" s="2">
        <v>1</v>
      </c>
      <c r="H45" s="7">
        <v>1</v>
      </c>
    </row>
    <row r="46" spans="1:8" ht="12.75">
      <c r="A46" s="76"/>
      <c r="B46" s="16" t="s">
        <v>20</v>
      </c>
      <c r="C46" s="1">
        <v>0</v>
      </c>
      <c r="D46" s="1">
        <v>0</v>
      </c>
      <c r="E46" s="1">
        <v>1</v>
      </c>
      <c r="F46" s="1">
        <v>1</v>
      </c>
      <c r="G46" s="1">
        <v>0</v>
      </c>
      <c r="H46" s="8">
        <v>2</v>
      </c>
    </row>
    <row r="47" spans="1:8" ht="12.75">
      <c r="A47" s="76"/>
      <c r="B47" s="16" t="s">
        <v>11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8">
        <v>1</v>
      </c>
    </row>
    <row r="48" spans="1:8" ht="12.75">
      <c r="A48" s="76"/>
      <c r="B48" s="16" t="s">
        <v>12</v>
      </c>
      <c r="C48" s="1">
        <v>0</v>
      </c>
      <c r="D48" s="1">
        <v>0</v>
      </c>
      <c r="E48" s="1">
        <v>1</v>
      </c>
      <c r="F48" s="1">
        <v>0</v>
      </c>
      <c r="G48" s="1">
        <v>3</v>
      </c>
      <c r="H48" s="8">
        <v>4</v>
      </c>
    </row>
    <row r="49" spans="1:8" ht="12.75">
      <c r="A49" s="76"/>
      <c r="B49" s="16" t="s">
        <v>14</v>
      </c>
      <c r="C49" s="1">
        <v>0</v>
      </c>
      <c r="D49" s="1">
        <v>0</v>
      </c>
      <c r="E49" s="1">
        <v>0</v>
      </c>
      <c r="F49" s="1">
        <v>0</v>
      </c>
      <c r="G49" s="1">
        <v>3</v>
      </c>
      <c r="H49" s="8">
        <v>3</v>
      </c>
    </row>
    <row r="50" spans="1:8" ht="12.75">
      <c r="A50" s="76"/>
      <c r="B50" s="16" t="s">
        <v>16</v>
      </c>
      <c r="C50" s="1">
        <v>0</v>
      </c>
      <c r="D50" s="1">
        <v>1</v>
      </c>
      <c r="E50" s="1">
        <v>0</v>
      </c>
      <c r="F50" s="1">
        <v>0</v>
      </c>
      <c r="G50" s="1">
        <v>2</v>
      </c>
      <c r="H50" s="8">
        <v>3</v>
      </c>
    </row>
    <row r="51" spans="1:8" ht="12.75">
      <c r="A51" s="76"/>
      <c r="B51" s="16" t="s">
        <v>8</v>
      </c>
      <c r="C51" s="1">
        <v>0</v>
      </c>
      <c r="D51" s="1">
        <v>0</v>
      </c>
      <c r="E51" s="1">
        <v>0</v>
      </c>
      <c r="F51" s="1">
        <v>1</v>
      </c>
      <c r="G51" s="1">
        <v>1</v>
      </c>
      <c r="H51" s="8">
        <v>2</v>
      </c>
    </row>
    <row r="52" spans="1:8" ht="12.75">
      <c r="A52" s="76"/>
      <c r="B52" s="16" t="s">
        <v>17</v>
      </c>
      <c r="C52" s="1">
        <v>0</v>
      </c>
      <c r="D52" s="1">
        <v>0</v>
      </c>
      <c r="E52" s="1">
        <v>0</v>
      </c>
      <c r="F52" s="1">
        <v>0</v>
      </c>
      <c r="G52" s="1">
        <v>2</v>
      </c>
      <c r="H52" s="8">
        <v>2</v>
      </c>
    </row>
    <row r="53" spans="1:8" ht="12.75">
      <c r="A53" s="76"/>
      <c r="B53" s="16" t="s">
        <v>18</v>
      </c>
      <c r="C53" s="1">
        <v>0</v>
      </c>
      <c r="D53" s="1">
        <v>0</v>
      </c>
      <c r="E53" s="1">
        <v>0</v>
      </c>
      <c r="F53" s="1">
        <v>0</v>
      </c>
      <c r="G53" s="1">
        <v>1</v>
      </c>
      <c r="H53" s="8">
        <v>1</v>
      </c>
    </row>
    <row r="54" spans="1:8" s="5" customFormat="1" ht="12.75">
      <c r="A54" s="77"/>
      <c r="B54" s="24" t="s">
        <v>30</v>
      </c>
      <c r="C54" s="18">
        <f aca="true" t="shared" si="5" ref="C54:H54">SUM(C45:C53)</f>
        <v>0</v>
      </c>
      <c r="D54" s="18">
        <f t="shared" si="5"/>
        <v>1</v>
      </c>
      <c r="E54" s="18">
        <f t="shared" si="5"/>
        <v>2</v>
      </c>
      <c r="F54" s="18">
        <f t="shared" si="5"/>
        <v>2</v>
      </c>
      <c r="G54" s="18">
        <f t="shared" si="5"/>
        <v>14</v>
      </c>
      <c r="H54" s="9">
        <f t="shared" si="5"/>
        <v>19</v>
      </c>
    </row>
    <row r="55" spans="1:8" ht="12.75">
      <c r="A55" s="25" t="s">
        <v>33</v>
      </c>
      <c r="B55" s="26"/>
      <c r="C55" s="27">
        <v>2</v>
      </c>
      <c r="D55" s="27">
        <v>11</v>
      </c>
      <c r="E55" s="27">
        <v>7</v>
      </c>
      <c r="F55" s="27">
        <v>9</v>
      </c>
      <c r="G55" s="27">
        <v>66</v>
      </c>
      <c r="H55" s="10">
        <v>95</v>
      </c>
    </row>
  </sheetData>
  <sheetProtection/>
  <mergeCells count="8">
    <mergeCell ref="A1:B1"/>
    <mergeCell ref="C1:G1"/>
    <mergeCell ref="A3:A12"/>
    <mergeCell ref="A13:A17"/>
    <mergeCell ref="A18:A23"/>
    <mergeCell ref="A24:A36"/>
    <mergeCell ref="A37:A44"/>
    <mergeCell ref="A45:A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0.00390625" style="0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34</v>
      </c>
      <c r="B1" s="78"/>
      <c r="C1" s="79" t="s">
        <v>27</v>
      </c>
      <c r="D1" s="79"/>
      <c r="E1" s="79"/>
      <c r="F1" s="79"/>
      <c r="G1" s="79"/>
    </row>
    <row r="2" spans="1:8" ht="12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28</v>
      </c>
    </row>
    <row r="3" spans="1:8" ht="12.75">
      <c r="A3" s="75" t="s">
        <v>9</v>
      </c>
      <c r="B3" s="2" t="s">
        <v>10</v>
      </c>
      <c r="C3" s="2">
        <v>0</v>
      </c>
      <c r="D3" s="2">
        <v>2</v>
      </c>
      <c r="E3" s="2">
        <v>0</v>
      </c>
      <c r="F3" s="2">
        <v>0</v>
      </c>
      <c r="G3" s="2">
        <v>0</v>
      </c>
      <c r="H3" s="7">
        <v>2</v>
      </c>
    </row>
    <row r="4" spans="1:8" ht="12.75">
      <c r="A4" s="76"/>
      <c r="B4" s="1" t="s">
        <v>20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8">
        <v>1</v>
      </c>
    </row>
    <row r="5" spans="1:8" ht="12.75">
      <c r="A5" s="76"/>
      <c r="B5" s="1" t="s">
        <v>11</v>
      </c>
      <c r="C5" s="1">
        <v>0</v>
      </c>
      <c r="D5" s="1">
        <v>1</v>
      </c>
      <c r="E5" s="1">
        <v>0</v>
      </c>
      <c r="F5" s="1">
        <v>0</v>
      </c>
      <c r="G5" s="1">
        <v>2</v>
      </c>
      <c r="H5" s="8">
        <v>3</v>
      </c>
    </row>
    <row r="6" spans="1:8" ht="12.75">
      <c r="A6" s="76"/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3</v>
      </c>
      <c r="H6" s="8">
        <v>3</v>
      </c>
    </row>
    <row r="7" spans="1:8" ht="12.75">
      <c r="A7" s="76"/>
      <c r="B7" s="1" t="s">
        <v>22</v>
      </c>
      <c r="C7" s="1">
        <v>0</v>
      </c>
      <c r="D7" s="1">
        <v>0</v>
      </c>
      <c r="E7" s="1">
        <v>0</v>
      </c>
      <c r="F7" s="1">
        <v>1</v>
      </c>
      <c r="G7" s="1">
        <v>5</v>
      </c>
      <c r="H7" s="8">
        <v>6</v>
      </c>
    </row>
    <row r="8" spans="1:8" ht="12.75">
      <c r="A8" s="76"/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8">
        <v>1</v>
      </c>
    </row>
    <row r="9" spans="1:8" ht="12.75">
      <c r="A9" s="76"/>
      <c r="B9" s="1" t="s">
        <v>14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8">
        <v>1</v>
      </c>
    </row>
    <row r="10" spans="1:8" ht="12.75">
      <c r="A10" s="76"/>
      <c r="B10" s="1" t="s">
        <v>15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8">
        <v>1</v>
      </c>
    </row>
    <row r="11" spans="1:8" ht="12.75">
      <c r="A11" s="76"/>
      <c r="B11" s="1" t="s">
        <v>16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8">
        <v>1</v>
      </c>
    </row>
    <row r="12" spans="1:8" ht="12.75">
      <c r="A12" s="76"/>
      <c r="B12" s="1" t="s">
        <v>18</v>
      </c>
      <c r="C12" s="1">
        <v>0</v>
      </c>
      <c r="D12" s="1">
        <v>1</v>
      </c>
      <c r="E12" s="1">
        <v>0</v>
      </c>
      <c r="F12" s="1">
        <v>1</v>
      </c>
      <c r="G12" s="1">
        <v>1</v>
      </c>
      <c r="H12" s="8">
        <v>3</v>
      </c>
    </row>
    <row r="13" spans="1:8" s="5" customFormat="1" ht="12.75">
      <c r="A13" s="77"/>
      <c r="B13" s="18" t="s">
        <v>30</v>
      </c>
      <c r="C13" s="18">
        <f aca="true" t="shared" si="0" ref="C13:H13">SUM(C3:C12)</f>
        <v>0</v>
      </c>
      <c r="D13" s="18">
        <f t="shared" si="0"/>
        <v>4</v>
      </c>
      <c r="E13" s="18">
        <f t="shared" si="0"/>
        <v>1</v>
      </c>
      <c r="F13" s="18">
        <f t="shared" si="0"/>
        <v>3</v>
      </c>
      <c r="G13" s="18">
        <f t="shared" si="0"/>
        <v>14</v>
      </c>
      <c r="H13" s="9">
        <f t="shared" si="0"/>
        <v>22</v>
      </c>
    </row>
    <row r="14" spans="1:8" ht="12.75">
      <c r="A14" s="75" t="s">
        <v>35</v>
      </c>
      <c r="B14" s="2" t="s">
        <v>12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7">
        <v>1</v>
      </c>
    </row>
    <row r="15" spans="1:8" s="5" customFormat="1" ht="12.75">
      <c r="A15" s="77"/>
      <c r="B15" s="18" t="s">
        <v>30</v>
      </c>
      <c r="C15" s="18">
        <f aca="true" t="shared" si="1" ref="C15:H15">SUM(C14)</f>
        <v>0</v>
      </c>
      <c r="D15" s="18">
        <f t="shared" si="1"/>
        <v>1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9">
        <f t="shared" si="1"/>
        <v>1</v>
      </c>
    </row>
    <row r="16" spans="1:8" ht="12.75">
      <c r="A16" s="75" t="s">
        <v>19</v>
      </c>
      <c r="B16" s="2" t="s">
        <v>12</v>
      </c>
      <c r="C16" s="2">
        <v>0</v>
      </c>
      <c r="D16" s="2">
        <v>0</v>
      </c>
      <c r="E16" s="2">
        <v>1</v>
      </c>
      <c r="F16" s="2">
        <v>0</v>
      </c>
      <c r="G16" s="2">
        <v>1</v>
      </c>
      <c r="H16" s="7">
        <v>2</v>
      </c>
    </row>
    <row r="17" spans="1:8" ht="12.75">
      <c r="A17" s="76"/>
      <c r="B17" s="1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8">
        <v>1</v>
      </c>
    </row>
    <row r="18" spans="1:8" ht="12.75">
      <c r="A18" s="76"/>
      <c r="B18" s="1" t="s">
        <v>13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8">
        <v>1</v>
      </c>
    </row>
    <row r="19" spans="1:8" ht="12.75">
      <c r="A19" s="76"/>
      <c r="B19" s="1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ht="12.75">
      <c r="A20" s="76"/>
      <c r="B20" s="1" t="s">
        <v>8</v>
      </c>
      <c r="C20" s="1">
        <v>0</v>
      </c>
      <c r="D20" s="1">
        <v>1</v>
      </c>
      <c r="E20" s="1">
        <v>0</v>
      </c>
      <c r="F20" s="1">
        <v>0</v>
      </c>
      <c r="G20" s="1">
        <v>1</v>
      </c>
      <c r="H20" s="8">
        <v>2</v>
      </c>
    </row>
    <row r="21" spans="1:8" s="5" customFormat="1" ht="12.75">
      <c r="A21" s="77"/>
      <c r="B21" s="18" t="s">
        <v>30</v>
      </c>
      <c r="C21" s="18">
        <f aca="true" t="shared" si="2" ref="C21:H21">SUM(C16:C20)</f>
        <v>0</v>
      </c>
      <c r="D21" s="18">
        <f t="shared" si="2"/>
        <v>1</v>
      </c>
      <c r="E21" s="18">
        <f t="shared" si="2"/>
        <v>1</v>
      </c>
      <c r="F21" s="18">
        <f t="shared" si="2"/>
        <v>0</v>
      </c>
      <c r="G21" s="18">
        <f t="shared" si="2"/>
        <v>5</v>
      </c>
      <c r="H21" s="9">
        <f t="shared" si="2"/>
        <v>7</v>
      </c>
    </row>
    <row r="22" spans="1:8" ht="12.75">
      <c r="A22" s="75" t="s">
        <v>21</v>
      </c>
      <c r="B22" s="2" t="s">
        <v>13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7">
        <v>1</v>
      </c>
    </row>
    <row r="23" spans="1:8" ht="12.75">
      <c r="A23" s="76"/>
      <c r="B23" s="1" t="s">
        <v>14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8">
        <v>1</v>
      </c>
    </row>
    <row r="24" spans="1:8" ht="12.75">
      <c r="A24" s="76"/>
      <c r="B24" s="1" t="s">
        <v>18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8">
        <v>1</v>
      </c>
    </row>
    <row r="25" spans="1:8" s="5" customFormat="1" ht="12.75">
      <c r="A25" s="77"/>
      <c r="B25" s="18" t="s">
        <v>30</v>
      </c>
      <c r="C25" s="18">
        <f aca="true" t="shared" si="3" ref="C25:H25">SUM(C22:C24)</f>
        <v>0</v>
      </c>
      <c r="D25" s="18">
        <f t="shared" si="3"/>
        <v>0</v>
      </c>
      <c r="E25" s="18">
        <f t="shared" si="3"/>
        <v>1</v>
      </c>
      <c r="F25" s="18">
        <f t="shared" si="3"/>
        <v>0</v>
      </c>
      <c r="G25" s="18">
        <f t="shared" si="3"/>
        <v>2</v>
      </c>
      <c r="H25" s="9">
        <f t="shared" si="3"/>
        <v>3</v>
      </c>
    </row>
    <row r="26" spans="1:8" ht="12.75">
      <c r="A26" s="75" t="s">
        <v>23</v>
      </c>
      <c r="B26" s="2" t="s">
        <v>11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7">
        <v>1</v>
      </c>
    </row>
    <row r="27" spans="1:8" ht="12.75">
      <c r="A27" s="76"/>
      <c r="B27" s="1" t="s">
        <v>13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8">
        <v>1</v>
      </c>
    </row>
    <row r="28" spans="1:8" ht="12.75">
      <c r="A28" s="76"/>
      <c r="B28" s="1" t="s">
        <v>14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8">
        <v>1</v>
      </c>
    </row>
    <row r="29" spans="1:8" ht="12.75">
      <c r="A29" s="76"/>
      <c r="B29" s="1" t="s">
        <v>17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8">
        <v>1</v>
      </c>
    </row>
    <row r="30" spans="1:8" s="5" customFormat="1" ht="12.75">
      <c r="A30" s="77"/>
      <c r="B30" s="18" t="s">
        <v>30</v>
      </c>
      <c r="C30" s="18">
        <f aca="true" t="shared" si="4" ref="C30:H30">SUM(C26:C29)</f>
        <v>0</v>
      </c>
      <c r="D30" s="18">
        <f t="shared" si="4"/>
        <v>0</v>
      </c>
      <c r="E30" s="18">
        <f t="shared" si="4"/>
        <v>1</v>
      </c>
      <c r="F30" s="18">
        <f t="shared" si="4"/>
        <v>1</v>
      </c>
      <c r="G30" s="18">
        <f t="shared" si="4"/>
        <v>2</v>
      </c>
      <c r="H30" s="9">
        <f t="shared" si="4"/>
        <v>4</v>
      </c>
    </row>
    <row r="31" spans="1:8" ht="12.75">
      <c r="A31" s="75" t="s">
        <v>24</v>
      </c>
      <c r="B31" s="2" t="s">
        <v>10</v>
      </c>
      <c r="C31" s="2">
        <v>0</v>
      </c>
      <c r="D31" s="2">
        <v>1</v>
      </c>
      <c r="E31" s="2">
        <v>0</v>
      </c>
      <c r="F31" s="2">
        <v>0</v>
      </c>
      <c r="G31" s="2">
        <v>3</v>
      </c>
      <c r="H31" s="7">
        <v>4</v>
      </c>
    </row>
    <row r="32" spans="1:8" ht="12.75">
      <c r="A32" s="76"/>
      <c r="B32" s="1" t="s">
        <v>20</v>
      </c>
      <c r="C32" s="1">
        <v>0</v>
      </c>
      <c r="D32" s="1">
        <v>0</v>
      </c>
      <c r="E32" s="1">
        <v>0</v>
      </c>
      <c r="F32" s="1">
        <v>0</v>
      </c>
      <c r="G32" s="1">
        <v>2</v>
      </c>
      <c r="H32" s="8">
        <v>2</v>
      </c>
    </row>
    <row r="33" spans="1:8" ht="12.75">
      <c r="A33" s="76"/>
      <c r="B33" s="1" t="s">
        <v>11</v>
      </c>
      <c r="C33" s="1">
        <v>0</v>
      </c>
      <c r="D33" s="1">
        <v>0</v>
      </c>
      <c r="E33" s="1">
        <v>0</v>
      </c>
      <c r="F33" s="1">
        <v>0</v>
      </c>
      <c r="G33" s="1">
        <v>1</v>
      </c>
      <c r="H33" s="8">
        <v>1</v>
      </c>
    </row>
    <row r="34" spans="1:8" ht="12.75">
      <c r="A34" s="76"/>
      <c r="B34" s="1" t="s">
        <v>12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8">
        <v>1</v>
      </c>
    </row>
    <row r="35" spans="1:8" ht="12.75">
      <c r="A35" s="76"/>
      <c r="B35" s="1" t="s">
        <v>13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8">
        <v>1</v>
      </c>
    </row>
    <row r="36" spans="1:8" ht="12.75">
      <c r="A36" s="76"/>
      <c r="B36" s="1" t="s">
        <v>15</v>
      </c>
      <c r="C36" s="1">
        <v>0</v>
      </c>
      <c r="D36" s="1">
        <v>0</v>
      </c>
      <c r="E36" s="1">
        <v>0</v>
      </c>
      <c r="F36" s="1">
        <v>0</v>
      </c>
      <c r="G36" s="1">
        <v>2</v>
      </c>
      <c r="H36" s="8">
        <v>2</v>
      </c>
    </row>
    <row r="37" spans="1:8" ht="12.75">
      <c r="A37" s="76"/>
      <c r="B37" s="1" t="s">
        <v>16</v>
      </c>
      <c r="C37" s="1">
        <v>0</v>
      </c>
      <c r="D37" s="1">
        <v>0</v>
      </c>
      <c r="E37" s="1">
        <v>0</v>
      </c>
      <c r="F37" s="1">
        <v>1</v>
      </c>
      <c r="G37" s="1">
        <v>2</v>
      </c>
      <c r="H37" s="8">
        <v>3</v>
      </c>
    </row>
    <row r="38" spans="1:8" ht="12.75">
      <c r="A38" s="76"/>
      <c r="B38" s="1" t="s">
        <v>8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8">
        <v>1</v>
      </c>
    </row>
    <row r="39" spans="1:8" ht="12.75">
      <c r="A39" s="76"/>
      <c r="B39" s="1" t="s">
        <v>17</v>
      </c>
      <c r="C39" s="1">
        <v>1</v>
      </c>
      <c r="D39" s="1">
        <v>0</v>
      </c>
      <c r="E39" s="1">
        <v>0</v>
      </c>
      <c r="F39" s="1">
        <v>0</v>
      </c>
      <c r="G39" s="1">
        <v>1</v>
      </c>
      <c r="H39" s="8">
        <v>2</v>
      </c>
    </row>
    <row r="40" spans="1:8" ht="12.75">
      <c r="A40" s="76"/>
      <c r="B40" s="1" t="s">
        <v>18</v>
      </c>
      <c r="C40" s="1">
        <v>0</v>
      </c>
      <c r="D40" s="1">
        <v>1</v>
      </c>
      <c r="E40" s="1">
        <v>0</v>
      </c>
      <c r="F40" s="1">
        <v>0</v>
      </c>
      <c r="G40" s="1">
        <v>3</v>
      </c>
      <c r="H40" s="8">
        <v>4</v>
      </c>
    </row>
    <row r="41" spans="1:8" s="5" customFormat="1" ht="12.75">
      <c r="A41" s="77"/>
      <c r="B41" s="18" t="s">
        <v>30</v>
      </c>
      <c r="C41" s="18">
        <f aca="true" t="shared" si="5" ref="C41:H41">SUM(C31:C40)</f>
        <v>1</v>
      </c>
      <c r="D41" s="18">
        <f t="shared" si="5"/>
        <v>2</v>
      </c>
      <c r="E41" s="18">
        <f t="shared" si="5"/>
        <v>1</v>
      </c>
      <c r="F41" s="18">
        <f t="shared" si="5"/>
        <v>1</v>
      </c>
      <c r="G41" s="18">
        <f t="shared" si="5"/>
        <v>16</v>
      </c>
      <c r="H41" s="9">
        <f t="shared" si="5"/>
        <v>21</v>
      </c>
    </row>
    <row r="42" spans="1:8" ht="12.75">
      <c r="A42" s="75" t="s">
        <v>25</v>
      </c>
      <c r="B42" s="2" t="s">
        <v>10</v>
      </c>
      <c r="C42" s="2">
        <v>0</v>
      </c>
      <c r="D42" s="2">
        <v>0</v>
      </c>
      <c r="E42" s="2">
        <v>0</v>
      </c>
      <c r="F42" s="2">
        <v>2</v>
      </c>
      <c r="G42" s="2">
        <v>0</v>
      </c>
      <c r="H42" s="7">
        <v>2</v>
      </c>
    </row>
    <row r="43" spans="1:8" ht="12.75">
      <c r="A43" s="76"/>
      <c r="B43" s="1" t="s">
        <v>11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8">
        <v>1</v>
      </c>
    </row>
    <row r="44" spans="1:8" ht="12.75">
      <c r="A44" s="76"/>
      <c r="B44" s="1" t="s">
        <v>22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8">
        <v>1</v>
      </c>
    </row>
    <row r="45" spans="1:8" ht="12.75">
      <c r="A45" s="76"/>
      <c r="B45" s="1" t="s">
        <v>17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8">
        <v>1</v>
      </c>
    </row>
    <row r="46" spans="1:8" ht="12.75">
      <c r="A46" s="76"/>
      <c r="B46" s="1" t="s">
        <v>18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8">
        <v>1</v>
      </c>
    </row>
    <row r="47" spans="1:8" s="5" customFormat="1" ht="12.75">
      <c r="A47" s="77"/>
      <c r="B47" s="18" t="s">
        <v>30</v>
      </c>
      <c r="C47" s="18">
        <f aca="true" t="shared" si="6" ref="C47:H47">SUM(C42:C46)</f>
        <v>0</v>
      </c>
      <c r="D47" s="18">
        <f t="shared" si="6"/>
        <v>1</v>
      </c>
      <c r="E47" s="18">
        <f t="shared" si="6"/>
        <v>0</v>
      </c>
      <c r="F47" s="18">
        <f t="shared" si="6"/>
        <v>2</v>
      </c>
      <c r="G47" s="18">
        <f t="shared" si="6"/>
        <v>3</v>
      </c>
      <c r="H47" s="9">
        <f t="shared" si="6"/>
        <v>6</v>
      </c>
    </row>
    <row r="48" spans="1:8" ht="12.75">
      <c r="A48" s="75" t="s">
        <v>26</v>
      </c>
      <c r="B48" s="2" t="s">
        <v>10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7">
        <v>1</v>
      </c>
    </row>
    <row r="49" spans="1:8" ht="12.75">
      <c r="A49" s="76"/>
      <c r="B49" s="1" t="s">
        <v>20</v>
      </c>
      <c r="C49" s="1">
        <v>0</v>
      </c>
      <c r="D49" s="1">
        <v>0</v>
      </c>
      <c r="E49" s="1">
        <v>0</v>
      </c>
      <c r="F49" s="1">
        <v>1</v>
      </c>
      <c r="G49" s="1">
        <v>1</v>
      </c>
      <c r="H49" s="8">
        <v>2</v>
      </c>
    </row>
    <row r="50" spans="1:8" ht="12.75">
      <c r="A50" s="76"/>
      <c r="B50" s="1" t="s">
        <v>11</v>
      </c>
      <c r="C50" s="1">
        <v>0</v>
      </c>
      <c r="D50" s="1">
        <v>1</v>
      </c>
      <c r="E50" s="1">
        <v>0</v>
      </c>
      <c r="F50" s="1">
        <v>1</v>
      </c>
      <c r="G50" s="1">
        <v>0</v>
      </c>
      <c r="H50" s="8">
        <v>2</v>
      </c>
    </row>
    <row r="51" spans="1:8" ht="12.75">
      <c r="A51" s="76"/>
      <c r="B51" s="1" t="s">
        <v>12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8">
        <v>1</v>
      </c>
    </row>
    <row r="52" spans="1:8" ht="12.75">
      <c r="A52" s="76"/>
      <c r="B52" s="1" t="s">
        <v>22</v>
      </c>
      <c r="C52" s="1">
        <v>0</v>
      </c>
      <c r="D52" s="1">
        <v>2</v>
      </c>
      <c r="E52" s="1">
        <v>0</v>
      </c>
      <c r="F52" s="1">
        <v>0</v>
      </c>
      <c r="G52" s="1">
        <v>1</v>
      </c>
      <c r="H52" s="8">
        <v>3</v>
      </c>
    </row>
    <row r="53" spans="1:8" ht="12.75">
      <c r="A53" s="76"/>
      <c r="B53" s="1" t="s">
        <v>13</v>
      </c>
      <c r="C53" s="1">
        <v>0</v>
      </c>
      <c r="D53" s="1">
        <v>0</v>
      </c>
      <c r="E53" s="1">
        <v>0</v>
      </c>
      <c r="F53" s="1">
        <v>0</v>
      </c>
      <c r="G53" s="1">
        <v>2</v>
      </c>
      <c r="H53" s="8">
        <v>2</v>
      </c>
    </row>
    <row r="54" spans="1:8" ht="12.75">
      <c r="A54" s="76"/>
      <c r="B54" s="1" t="s">
        <v>14</v>
      </c>
      <c r="C54" s="1">
        <v>0</v>
      </c>
      <c r="D54" s="1">
        <v>0</v>
      </c>
      <c r="E54" s="1">
        <v>0</v>
      </c>
      <c r="F54" s="1">
        <v>0</v>
      </c>
      <c r="G54" s="1">
        <v>2</v>
      </c>
      <c r="H54" s="8">
        <v>2</v>
      </c>
    </row>
    <row r="55" spans="1:8" ht="12.75">
      <c r="A55" s="76"/>
      <c r="B55" s="1" t="s">
        <v>8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8">
        <v>1</v>
      </c>
    </row>
    <row r="56" spans="1:8" ht="12.75">
      <c r="A56" s="76"/>
      <c r="B56" s="1" t="s">
        <v>17</v>
      </c>
      <c r="C56" s="1">
        <v>0</v>
      </c>
      <c r="D56" s="1">
        <v>0</v>
      </c>
      <c r="E56" s="1">
        <v>0</v>
      </c>
      <c r="F56" s="1">
        <v>0</v>
      </c>
      <c r="G56" s="1">
        <v>2</v>
      </c>
      <c r="H56" s="8">
        <v>2</v>
      </c>
    </row>
    <row r="57" spans="1:8" ht="12.75">
      <c r="A57" s="76"/>
      <c r="B57" s="1" t="s">
        <v>18</v>
      </c>
      <c r="C57" s="1">
        <v>0</v>
      </c>
      <c r="D57" s="1">
        <v>0</v>
      </c>
      <c r="E57" s="1">
        <v>0</v>
      </c>
      <c r="F57" s="1">
        <v>3</v>
      </c>
      <c r="G57" s="1">
        <v>1</v>
      </c>
      <c r="H57" s="8">
        <v>4</v>
      </c>
    </row>
    <row r="58" spans="1:8" s="5" customFormat="1" ht="12.75">
      <c r="A58" s="77"/>
      <c r="B58" s="18" t="s">
        <v>30</v>
      </c>
      <c r="C58" s="18">
        <f aca="true" t="shared" si="7" ref="C58:H58">SUM(C48:C57)</f>
        <v>0</v>
      </c>
      <c r="D58" s="18">
        <f t="shared" si="7"/>
        <v>3</v>
      </c>
      <c r="E58" s="18">
        <f t="shared" si="7"/>
        <v>0</v>
      </c>
      <c r="F58" s="18">
        <f t="shared" si="7"/>
        <v>5</v>
      </c>
      <c r="G58" s="18">
        <f t="shared" si="7"/>
        <v>12</v>
      </c>
      <c r="H58" s="9">
        <f t="shared" si="7"/>
        <v>20</v>
      </c>
    </row>
    <row r="59" spans="1:8" s="5" customFormat="1" ht="12.75">
      <c r="A59" s="12" t="s">
        <v>30</v>
      </c>
      <c r="B59" s="11"/>
      <c r="C59" s="11">
        <v>1</v>
      </c>
      <c r="D59" s="11">
        <v>12</v>
      </c>
      <c r="E59" s="11">
        <v>5</v>
      </c>
      <c r="F59" s="11">
        <v>12</v>
      </c>
      <c r="G59" s="11">
        <v>54</v>
      </c>
      <c r="H59" s="10">
        <v>84</v>
      </c>
    </row>
  </sheetData>
  <sheetProtection/>
  <mergeCells count="10">
    <mergeCell ref="A42:A47"/>
    <mergeCell ref="A48:A58"/>
    <mergeCell ref="A16:A21"/>
    <mergeCell ref="A22:A25"/>
    <mergeCell ref="A26:A30"/>
    <mergeCell ref="A31:A41"/>
    <mergeCell ref="A1:B1"/>
    <mergeCell ref="C1:G1"/>
    <mergeCell ref="A3:A13"/>
    <mergeCell ref="A14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8.140625" style="0" bestFit="1" customWidth="1"/>
    <col min="2" max="2" width="10.00390625" style="13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36</v>
      </c>
      <c r="B1" s="78"/>
      <c r="C1" s="79" t="s">
        <v>27</v>
      </c>
      <c r="D1" s="79"/>
      <c r="E1" s="79"/>
      <c r="F1" s="79"/>
      <c r="G1" s="79"/>
    </row>
    <row r="2" spans="1:8" ht="12.75">
      <c r="A2" t="s">
        <v>0</v>
      </c>
      <c r="B2" s="13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5" t="s">
        <v>28</v>
      </c>
    </row>
    <row r="3" spans="1:8" ht="12.75">
      <c r="A3" s="75" t="s">
        <v>9</v>
      </c>
      <c r="B3" s="15" t="s">
        <v>10</v>
      </c>
      <c r="C3" s="2">
        <v>1</v>
      </c>
      <c r="D3" s="2">
        <v>0</v>
      </c>
      <c r="E3" s="2">
        <v>0</v>
      </c>
      <c r="F3" s="2">
        <v>0</v>
      </c>
      <c r="G3" s="2">
        <v>0</v>
      </c>
      <c r="H3" s="7">
        <v>1</v>
      </c>
    </row>
    <row r="4" spans="1:8" ht="12.75">
      <c r="A4" s="76"/>
      <c r="B4" s="16" t="s">
        <v>20</v>
      </c>
      <c r="C4" s="1">
        <v>0</v>
      </c>
      <c r="D4" s="1">
        <v>0</v>
      </c>
      <c r="E4" s="1">
        <v>0</v>
      </c>
      <c r="F4" s="1">
        <v>1</v>
      </c>
      <c r="G4" s="1">
        <v>2</v>
      </c>
      <c r="H4" s="8">
        <v>3</v>
      </c>
    </row>
    <row r="5" spans="1:8" ht="12.75">
      <c r="A5" s="76"/>
      <c r="B5" s="16" t="s">
        <v>22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8">
        <v>1</v>
      </c>
    </row>
    <row r="6" spans="1:8" ht="12.75">
      <c r="A6" s="76"/>
      <c r="B6" s="16" t="s">
        <v>13</v>
      </c>
      <c r="C6" s="1">
        <v>0</v>
      </c>
      <c r="D6" s="1">
        <v>1</v>
      </c>
      <c r="E6" s="1">
        <v>0</v>
      </c>
      <c r="F6" s="1">
        <v>0</v>
      </c>
      <c r="G6" s="1">
        <v>2</v>
      </c>
      <c r="H6" s="8">
        <v>3</v>
      </c>
    </row>
    <row r="7" spans="1:8" ht="12.75">
      <c r="A7" s="76"/>
      <c r="B7" s="16" t="s">
        <v>14</v>
      </c>
      <c r="C7" s="1">
        <v>0</v>
      </c>
      <c r="D7" s="1">
        <v>0</v>
      </c>
      <c r="E7" s="1">
        <v>0</v>
      </c>
      <c r="F7" s="1">
        <v>0</v>
      </c>
      <c r="G7" s="1">
        <v>4</v>
      </c>
      <c r="H7" s="8">
        <v>4</v>
      </c>
    </row>
    <row r="8" spans="1:8" ht="12.75">
      <c r="A8" s="76"/>
      <c r="B8" s="16" t="s">
        <v>15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8">
        <v>1</v>
      </c>
    </row>
    <row r="9" spans="1:8" ht="12.75">
      <c r="A9" s="76"/>
      <c r="B9" s="16" t="s">
        <v>8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8">
        <v>1</v>
      </c>
    </row>
    <row r="10" spans="1:8" ht="12.75">
      <c r="A10" s="76"/>
      <c r="B10" s="1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8">
        <v>1</v>
      </c>
    </row>
    <row r="11" spans="1:8" s="5" customFormat="1" ht="12.75">
      <c r="A11" s="77"/>
      <c r="B11" s="24" t="s">
        <v>30</v>
      </c>
      <c r="C11" s="18">
        <f aca="true" t="shared" si="0" ref="C11:H11">SUM(C3:C10)</f>
        <v>1</v>
      </c>
      <c r="D11" s="18">
        <f t="shared" si="0"/>
        <v>3</v>
      </c>
      <c r="E11" s="18">
        <f t="shared" si="0"/>
        <v>0</v>
      </c>
      <c r="F11" s="18">
        <f t="shared" si="0"/>
        <v>1</v>
      </c>
      <c r="G11" s="18">
        <f t="shared" si="0"/>
        <v>10</v>
      </c>
      <c r="H11" s="9">
        <f t="shared" si="0"/>
        <v>15</v>
      </c>
    </row>
    <row r="12" spans="1:8" ht="12.75">
      <c r="A12" s="75" t="s">
        <v>35</v>
      </c>
      <c r="B12" s="15" t="s">
        <v>17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7">
        <v>1</v>
      </c>
    </row>
    <row r="13" spans="1:8" s="5" customFormat="1" ht="12.75">
      <c r="A13" s="77"/>
      <c r="B13" s="24" t="s">
        <v>30</v>
      </c>
      <c r="C13" s="18">
        <f aca="true" t="shared" si="1" ref="C13:H13">SUM(C12)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1</v>
      </c>
      <c r="H13" s="9">
        <f t="shared" si="1"/>
        <v>1</v>
      </c>
    </row>
    <row r="14" spans="1:8" ht="12.75">
      <c r="A14" s="75" t="s">
        <v>19</v>
      </c>
      <c r="B14" s="15" t="s">
        <v>16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7">
        <v>1</v>
      </c>
    </row>
    <row r="15" spans="1:8" ht="12.75">
      <c r="A15" s="76"/>
      <c r="B15" s="16" t="s">
        <v>17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8">
        <v>1</v>
      </c>
    </row>
    <row r="16" spans="1:8" s="5" customFormat="1" ht="12.75">
      <c r="A16" s="77"/>
      <c r="B16" s="24" t="s">
        <v>30</v>
      </c>
      <c r="C16" s="18">
        <f aca="true" t="shared" si="2" ref="C16:H16">SUM(C14:C15)</f>
        <v>1</v>
      </c>
      <c r="D16" s="18">
        <f t="shared" si="2"/>
        <v>0</v>
      </c>
      <c r="E16" s="18">
        <f t="shared" si="2"/>
        <v>0</v>
      </c>
      <c r="F16" s="18">
        <f t="shared" si="2"/>
        <v>1</v>
      </c>
      <c r="G16" s="18">
        <f t="shared" si="2"/>
        <v>0</v>
      </c>
      <c r="H16" s="9">
        <f t="shared" si="2"/>
        <v>2</v>
      </c>
    </row>
    <row r="17" spans="1:8" ht="12.75">
      <c r="A17" s="75" t="s">
        <v>21</v>
      </c>
      <c r="B17" s="15" t="s">
        <v>13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7">
        <v>1</v>
      </c>
    </row>
    <row r="18" spans="1:8" ht="12.75">
      <c r="A18" s="76"/>
      <c r="B18" s="16" t="s">
        <v>14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8">
        <v>1</v>
      </c>
    </row>
    <row r="19" spans="1:8" s="5" customFormat="1" ht="12.75">
      <c r="A19" s="77"/>
      <c r="B19" s="24" t="s">
        <v>30</v>
      </c>
      <c r="C19" s="18">
        <f aca="true" t="shared" si="3" ref="C19:H19">SUM(C17:C18)</f>
        <v>0</v>
      </c>
      <c r="D19" s="18">
        <f t="shared" si="3"/>
        <v>1</v>
      </c>
      <c r="E19" s="18">
        <f t="shared" si="3"/>
        <v>0</v>
      </c>
      <c r="F19" s="18">
        <f t="shared" si="3"/>
        <v>0</v>
      </c>
      <c r="G19" s="18">
        <f t="shared" si="3"/>
        <v>1</v>
      </c>
      <c r="H19" s="9">
        <f t="shared" si="3"/>
        <v>2</v>
      </c>
    </row>
    <row r="20" spans="1:8" ht="12.75">
      <c r="A20" s="75" t="s">
        <v>37</v>
      </c>
      <c r="B20" s="15" t="s">
        <v>17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7">
        <v>1</v>
      </c>
    </row>
    <row r="21" spans="1:8" s="5" customFormat="1" ht="12.75">
      <c r="A21" s="77"/>
      <c r="B21" s="24" t="s">
        <v>30</v>
      </c>
      <c r="C21" s="18">
        <f aca="true" t="shared" si="4" ref="C21:H21">SUM(C20)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1</v>
      </c>
      <c r="H21" s="9">
        <f t="shared" si="4"/>
        <v>1</v>
      </c>
    </row>
    <row r="22" spans="1:8" ht="12.75">
      <c r="A22" s="75" t="s">
        <v>23</v>
      </c>
      <c r="B22" s="15" t="s">
        <v>14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  <c r="H22" s="7">
        <v>1</v>
      </c>
    </row>
    <row r="23" spans="1:8" ht="12.75">
      <c r="A23" s="76"/>
      <c r="B23" s="16" t="s">
        <v>15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8">
        <v>1</v>
      </c>
    </row>
    <row r="24" spans="1:8" ht="12.75">
      <c r="A24" s="76"/>
      <c r="B24" s="16" t="s">
        <v>18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8">
        <v>1</v>
      </c>
    </row>
    <row r="25" spans="1:8" s="5" customFormat="1" ht="12.75">
      <c r="A25" s="77"/>
      <c r="B25" s="24" t="s">
        <v>30</v>
      </c>
      <c r="C25" s="18">
        <f aca="true" t="shared" si="5" ref="C25:H25">SUM(C20:C24)</f>
        <v>0</v>
      </c>
      <c r="D25" s="18">
        <f t="shared" si="5"/>
        <v>0</v>
      </c>
      <c r="E25" s="18">
        <f t="shared" si="5"/>
        <v>1</v>
      </c>
      <c r="F25" s="18">
        <f t="shared" si="5"/>
        <v>0</v>
      </c>
      <c r="G25" s="18">
        <f t="shared" si="5"/>
        <v>4</v>
      </c>
      <c r="H25" s="9">
        <f t="shared" si="5"/>
        <v>5</v>
      </c>
    </row>
    <row r="26" spans="1:8" ht="12.75">
      <c r="A26" s="75" t="s">
        <v>24</v>
      </c>
      <c r="B26" s="15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7">
        <v>1</v>
      </c>
    </row>
    <row r="27" spans="1:8" ht="12.75">
      <c r="A27" s="76"/>
      <c r="B27" s="16" t="s">
        <v>11</v>
      </c>
      <c r="C27" s="1">
        <v>0</v>
      </c>
      <c r="D27" s="1">
        <v>0</v>
      </c>
      <c r="E27" s="1">
        <v>0</v>
      </c>
      <c r="F27" s="1">
        <v>0</v>
      </c>
      <c r="G27" s="1">
        <v>2</v>
      </c>
      <c r="H27" s="8">
        <v>2</v>
      </c>
    </row>
    <row r="28" spans="1:8" ht="12.75">
      <c r="A28" s="76"/>
      <c r="B28" s="16" t="s">
        <v>22</v>
      </c>
      <c r="C28" s="1">
        <v>0</v>
      </c>
      <c r="D28" s="1">
        <v>0</v>
      </c>
      <c r="E28" s="1">
        <v>0</v>
      </c>
      <c r="F28" s="1">
        <v>0</v>
      </c>
      <c r="G28" s="1">
        <v>5</v>
      </c>
      <c r="H28" s="8">
        <v>5</v>
      </c>
    </row>
    <row r="29" spans="1:8" ht="12.75">
      <c r="A29" s="76"/>
      <c r="B29" s="16" t="s">
        <v>13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8">
        <v>1</v>
      </c>
    </row>
    <row r="30" spans="1:8" ht="12.75">
      <c r="A30" s="76"/>
      <c r="B30" s="16" t="s">
        <v>15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8">
        <v>1</v>
      </c>
    </row>
    <row r="31" spans="1:8" ht="12.75">
      <c r="A31" s="76"/>
      <c r="B31" s="16" t="s">
        <v>16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8">
        <v>1</v>
      </c>
    </row>
    <row r="32" spans="1:8" ht="12.75">
      <c r="A32" s="76"/>
      <c r="B32" s="16" t="s">
        <v>8</v>
      </c>
      <c r="C32" s="1">
        <v>0</v>
      </c>
      <c r="D32" s="1">
        <v>0</v>
      </c>
      <c r="E32" s="1">
        <v>0</v>
      </c>
      <c r="F32" s="1">
        <v>0</v>
      </c>
      <c r="G32" s="1">
        <v>3</v>
      </c>
      <c r="H32" s="8">
        <v>3</v>
      </c>
    </row>
    <row r="33" spans="1:8" ht="12.75">
      <c r="A33" s="76"/>
      <c r="B33" s="16" t="s">
        <v>17</v>
      </c>
      <c r="C33" s="1">
        <v>0</v>
      </c>
      <c r="D33" s="1">
        <v>0</v>
      </c>
      <c r="E33" s="1">
        <v>0</v>
      </c>
      <c r="F33" s="1">
        <v>0</v>
      </c>
      <c r="G33" s="1">
        <v>3</v>
      </c>
      <c r="H33" s="8">
        <v>3</v>
      </c>
    </row>
    <row r="34" spans="1:8" ht="12.75">
      <c r="A34" s="76"/>
      <c r="B34" s="16" t="s">
        <v>18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8">
        <v>1</v>
      </c>
    </row>
    <row r="35" spans="1:8" s="5" customFormat="1" ht="12.75">
      <c r="A35" s="77"/>
      <c r="B35" s="24" t="s">
        <v>30</v>
      </c>
      <c r="C35" s="18">
        <f aca="true" t="shared" si="6" ref="C35:H35">SUM(C26:C34)</f>
        <v>0</v>
      </c>
      <c r="D35" s="18">
        <f t="shared" si="6"/>
        <v>0</v>
      </c>
      <c r="E35" s="18">
        <f t="shared" si="6"/>
        <v>2</v>
      </c>
      <c r="F35" s="18">
        <f t="shared" si="6"/>
        <v>1</v>
      </c>
      <c r="G35" s="18">
        <f t="shared" si="6"/>
        <v>15</v>
      </c>
      <c r="H35" s="9">
        <f t="shared" si="6"/>
        <v>18</v>
      </c>
    </row>
    <row r="36" spans="1:8" ht="12.75">
      <c r="A36" s="75" t="s">
        <v>25</v>
      </c>
      <c r="B36" s="15" t="s">
        <v>11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7">
        <v>1</v>
      </c>
    </row>
    <row r="37" spans="1:8" ht="12.75">
      <c r="A37" s="76"/>
      <c r="B37" s="16" t="s">
        <v>12</v>
      </c>
      <c r="C37" s="1">
        <v>0</v>
      </c>
      <c r="D37" s="1">
        <v>0</v>
      </c>
      <c r="E37" s="1">
        <v>0</v>
      </c>
      <c r="F37" s="1">
        <v>0</v>
      </c>
      <c r="G37" s="1">
        <v>1</v>
      </c>
      <c r="H37" s="8">
        <v>1</v>
      </c>
    </row>
    <row r="38" spans="1:8" ht="12.75">
      <c r="A38" s="76"/>
      <c r="B38" s="16" t="s">
        <v>15</v>
      </c>
      <c r="C38" s="1">
        <v>0</v>
      </c>
      <c r="D38" s="1">
        <v>0</v>
      </c>
      <c r="E38" s="1">
        <v>0</v>
      </c>
      <c r="F38" s="1">
        <v>0</v>
      </c>
      <c r="G38" s="1">
        <v>2</v>
      </c>
      <c r="H38" s="8">
        <v>2</v>
      </c>
    </row>
    <row r="39" spans="1:8" ht="12.75">
      <c r="A39" s="76"/>
      <c r="B39" s="16" t="s">
        <v>16</v>
      </c>
      <c r="C39" s="1">
        <v>0</v>
      </c>
      <c r="D39" s="1">
        <v>0</v>
      </c>
      <c r="E39" s="1">
        <v>1</v>
      </c>
      <c r="F39" s="1">
        <v>0</v>
      </c>
      <c r="G39" s="1">
        <v>1</v>
      </c>
      <c r="H39" s="8">
        <v>2</v>
      </c>
    </row>
    <row r="40" spans="1:8" ht="12.75">
      <c r="A40" s="76"/>
      <c r="B40" s="16" t="s">
        <v>8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8">
        <v>1</v>
      </c>
    </row>
    <row r="41" spans="1:8" ht="12.75">
      <c r="A41" s="76"/>
      <c r="B41" s="16" t="s">
        <v>18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8">
        <v>1</v>
      </c>
    </row>
    <row r="42" spans="1:8" s="5" customFormat="1" ht="12.75">
      <c r="A42" s="77"/>
      <c r="B42" s="24" t="s">
        <v>30</v>
      </c>
      <c r="C42" s="18">
        <f aca="true" t="shared" si="7" ref="C42:H42">SUM(C36:C41)</f>
        <v>0</v>
      </c>
      <c r="D42" s="18">
        <f t="shared" si="7"/>
        <v>1</v>
      </c>
      <c r="E42" s="18">
        <f t="shared" si="7"/>
        <v>2</v>
      </c>
      <c r="F42" s="18">
        <f t="shared" si="7"/>
        <v>0</v>
      </c>
      <c r="G42" s="18">
        <f t="shared" si="7"/>
        <v>5</v>
      </c>
      <c r="H42" s="9">
        <f t="shared" si="7"/>
        <v>8</v>
      </c>
    </row>
    <row r="43" spans="1:8" ht="12.75">
      <c r="A43" s="75" t="s">
        <v>26</v>
      </c>
      <c r="B43" s="15" t="s">
        <v>10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7">
        <v>2</v>
      </c>
    </row>
    <row r="44" spans="1:8" ht="12.75">
      <c r="A44" s="76"/>
      <c r="B44" s="16" t="s">
        <v>14</v>
      </c>
      <c r="C44" s="1">
        <v>0</v>
      </c>
      <c r="D44" s="1">
        <v>1</v>
      </c>
      <c r="E44" s="1">
        <v>0</v>
      </c>
      <c r="F44" s="1">
        <v>0</v>
      </c>
      <c r="G44" s="1">
        <v>1</v>
      </c>
      <c r="H44" s="8">
        <v>2</v>
      </c>
    </row>
    <row r="45" spans="1:8" ht="12.75">
      <c r="A45" s="76"/>
      <c r="B45" s="16" t="s">
        <v>16</v>
      </c>
      <c r="C45" s="1">
        <v>0</v>
      </c>
      <c r="D45" s="1">
        <v>1</v>
      </c>
      <c r="E45" s="1">
        <v>1</v>
      </c>
      <c r="F45" s="1">
        <v>0</v>
      </c>
      <c r="G45" s="1">
        <v>0</v>
      </c>
      <c r="H45" s="8">
        <v>2</v>
      </c>
    </row>
    <row r="46" spans="1:8" ht="12.75">
      <c r="A46" s="76"/>
      <c r="B46" s="16" t="s">
        <v>8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8">
        <v>1</v>
      </c>
    </row>
    <row r="47" spans="1:8" ht="12.75">
      <c r="A47" s="76"/>
      <c r="B47" s="16" t="s">
        <v>17</v>
      </c>
      <c r="C47" s="1">
        <v>0</v>
      </c>
      <c r="D47" s="1">
        <v>1</v>
      </c>
      <c r="E47" s="1">
        <v>0</v>
      </c>
      <c r="F47" s="1">
        <v>1</v>
      </c>
      <c r="G47" s="1">
        <v>2</v>
      </c>
      <c r="H47" s="8">
        <v>4</v>
      </c>
    </row>
    <row r="48" spans="1:8" ht="12.75">
      <c r="A48" s="76"/>
      <c r="B48" s="16" t="s">
        <v>18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8">
        <v>2</v>
      </c>
    </row>
    <row r="49" spans="1:8" s="5" customFormat="1" ht="12.75">
      <c r="A49" s="77"/>
      <c r="B49" s="24" t="s">
        <v>30</v>
      </c>
      <c r="C49" s="18">
        <f aca="true" t="shared" si="8" ref="C49:H49">SUM(C43:C48)</f>
        <v>0</v>
      </c>
      <c r="D49" s="18">
        <f t="shared" si="8"/>
        <v>3</v>
      </c>
      <c r="E49" s="18">
        <f t="shared" si="8"/>
        <v>2</v>
      </c>
      <c r="F49" s="18">
        <f t="shared" si="8"/>
        <v>1</v>
      </c>
      <c r="G49" s="18">
        <f t="shared" si="8"/>
        <v>7</v>
      </c>
      <c r="H49" s="9">
        <f t="shared" si="8"/>
        <v>13</v>
      </c>
    </row>
    <row r="50" spans="1:8" s="5" customFormat="1" ht="12.75">
      <c r="A50" s="28" t="s">
        <v>30</v>
      </c>
      <c r="B50" s="29"/>
      <c r="C50" s="30">
        <v>2</v>
      </c>
      <c r="D50" s="30">
        <v>8</v>
      </c>
      <c r="E50" s="30">
        <v>7</v>
      </c>
      <c r="F50" s="30">
        <v>4</v>
      </c>
      <c r="G50" s="30">
        <v>42</v>
      </c>
      <c r="H50" s="23">
        <v>63</v>
      </c>
    </row>
  </sheetData>
  <sheetProtection/>
  <mergeCells count="11">
    <mergeCell ref="A26:A35"/>
    <mergeCell ref="A36:A42"/>
    <mergeCell ref="A43:A49"/>
    <mergeCell ref="A14:A16"/>
    <mergeCell ref="A17:A19"/>
    <mergeCell ref="A20:A21"/>
    <mergeCell ref="A22:A25"/>
    <mergeCell ref="A1:B1"/>
    <mergeCell ref="C1:G1"/>
    <mergeCell ref="A3:A11"/>
    <mergeCell ref="A12:A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8.140625" style="0" bestFit="1" customWidth="1"/>
    <col min="2" max="2" width="10.00390625" style="13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38</v>
      </c>
      <c r="B1" s="78"/>
      <c r="C1" s="79" t="s">
        <v>27</v>
      </c>
      <c r="D1" s="79"/>
      <c r="E1" s="79"/>
      <c r="F1" s="79"/>
      <c r="G1" s="79"/>
    </row>
    <row r="2" spans="1:8" ht="12.75">
      <c r="A2" s="3" t="s">
        <v>0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28</v>
      </c>
    </row>
    <row r="3" spans="1:8" ht="12.75">
      <c r="A3" s="75" t="s">
        <v>9</v>
      </c>
      <c r="B3" s="15" t="s">
        <v>20</v>
      </c>
      <c r="C3" s="2">
        <v>0</v>
      </c>
      <c r="D3" s="2">
        <v>0</v>
      </c>
      <c r="E3" s="2">
        <v>0</v>
      </c>
      <c r="F3" s="2">
        <v>0</v>
      </c>
      <c r="G3" s="2">
        <v>4</v>
      </c>
      <c r="H3" s="7">
        <v>4</v>
      </c>
    </row>
    <row r="4" spans="1:8" ht="12.75">
      <c r="A4" s="76"/>
      <c r="B4" s="16" t="s">
        <v>11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8">
        <v>1</v>
      </c>
    </row>
    <row r="5" spans="1:8" ht="12.75">
      <c r="A5" s="76"/>
      <c r="B5" s="16" t="s">
        <v>12</v>
      </c>
      <c r="C5" s="1">
        <v>0</v>
      </c>
      <c r="D5" s="1">
        <v>0</v>
      </c>
      <c r="E5" s="1">
        <v>0</v>
      </c>
      <c r="F5" s="1">
        <v>0</v>
      </c>
      <c r="G5" s="1">
        <v>4</v>
      </c>
      <c r="H5" s="8">
        <v>4</v>
      </c>
    </row>
    <row r="6" spans="1:8" ht="12.75">
      <c r="A6" s="76"/>
      <c r="B6" s="16" t="s">
        <v>22</v>
      </c>
      <c r="C6" s="1">
        <v>0</v>
      </c>
      <c r="D6" s="1">
        <v>0</v>
      </c>
      <c r="E6" s="1">
        <v>0</v>
      </c>
      <c r="F6" s="1">
        <v>1</v>
      </c>
      <c r="G6" s="1">
        <v>3</v>
      </c>
      <c r="H6" s="8">
        <v>4</v>
      </c>
    </row>
    <row r="7" spans="1:8" ht="12.75">
      <c r="A7" s="76"/>
      <c r="B7" s="16" t="s">
        <v>13</v>
      </c>
      <c r="C7" s="1">
        <v>0</v>
      </c>
      <c r="D7" s="1">
        <v>0</v>
      </c>
      <c r="E7" s="1">
        <v>1</v>
      </c>
      <c r="F7" s="1">
        <v>1</v>
      </c>
      <c r="G7" s="1">
        <v>3</v>
      </c>
      <c r="H7" s="8">
        <v>5</v>
      </c>
    </row>
    <row r="8" spans="1:8" ht="12.75">
      <c r="A8" s="76"/>
      <c r="B8" s="16" t="s">
        <v>14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8">
        <v>2</v>
      </c>
    </row>
    <row r="9" spans="1:8" ht="12.75">
      <c r="A9" s="76"/>
      <c r="B9" s="16" t="s">
        <v>15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8">
        <v>2</v>
      </c>
    </row>
    <row r="10" spans="1:8" ht="12.75">
      <c r="A10" s="76"/>
      <c r="B10" s="16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2</v>
      </c>
      <c r="H10" s="8">
        <v>2</v>
      </c>
    </row>
    <row r="11" spans="1:8" ht="12.75">
      <c r="A11" s="76"/>
      <c r="B11" s="16" t="s">
        <v>8</v>
      </c>
      <c r="C11" s="1">
        <v>0</v>
      </c>
      <c r="D11" s="1">
        <v>0</v>
      </c>
      <c r="E11" s="1">
        <v>0</v>
      </c>
      <c r="F11" s="1">
        <v>0</v>
      </c>
      <c r="G11" s="1">
        <v>3</v>
      </c>
      <c r="H11" s="8">
        <v>3</v>
      </c>
    </row>
    <row r="12" spans="1:8" ht="12.75">
      <c r="A12" s="76"/>
      <c r="B12" s="16" t="s">
        <v>17</v>
      </c>
      <c r="C12" s="1">
        <v>0</v>
      </c>
      <c r="D12" s="1">
        <v>0</v>
      </c>
      <c r="E12" s="1">
        <v>0</v>
      </c>
      <c r="F12" s="1">
        <v>1</v>
      </c>
      <c r="G12" s="1">
        <v>3</v>
      </c>
      <c r="H12" s="8">
        <v>4</v>
      </c>
    </row>
    <row r="13" spans="1:8" ht="12.75">
      <c r="A13" s="76"/>
      <c r="B13" s="16" t="s">
        <v>18</v>
      </c>
      <c r="C13" s="1">
        <v>1</v>
      </c>
      <c r="D13" s="1">
        <v>0</v>
      </c>
      <c r="E13" s="1">
        <v>0</v>
      </c>
      <c r="F13" s="1">
        <v>0</v>
      </c>
      <c r="G13" s="1">
        <v>1</v>
      </c>
      <c r="H13" s="8">
        <v>2</v>
      </c>
    </row>
    <row r="14" spans="1:8" s="5" customFormat="1" ht="12.75">
      <c r="A14" s="77"/>
      <c r="B14" s="24" t="s">
        <v>30</v>
      </c>
      <c r="C14" s="18">
        <f aca="true" t="shared" si="0" ref="C14:H14">SUM(C3:C13)</f>
        <v>1</v>
      </c>
      <c r="D14" s="18">
        <f t="shared" si="0"/>
        <v>0</v>
      </c>
      <c r="E14" s="18">
        <f t="shared" si="0"/>
        <v>2</v>
      </c>
      <c r="F14" s="18">
        <f t="shared" si="0"/>
        <v>3</v>
      </c>
      <c r="G14" s="18">
        <f t="shared" si="0"/>
        <v>27</v>
      </c>
      <c r="H14" s="9">
        <f t="shared" si="0"/>
        <v>33</v>
      </c>
    </row>
    <row r="15" spans="1:8" ht="12.75">
      <c r="A15" s="75" t="s">
        <v>35</v>
      </c>
      <c r="B15" s="15" t="s">
        <v>13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7">
        <v>1</v>
      </c>
    </row>
    <row r="16" spans="1:8" ht="12.75">
      <c r="A16" s="76"/>
      <c r="B16" s="16" t="s">
        <v>14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8">
        <v>1</v>
      </c>
    </row>
    <row r="17" spans="1:8" s="5" customFormat="1" ht="12.75">
      <c r="A17" s="77"/>
      <c r="B17" s="24" t="s">
        <v>30</v>
      </c>
      <c r="C17" s="18">
        <f aca="true" t="shared" si="1" ref="C17:H17">SUM(C15:C16)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2</v>
      </c>
      <c r="H17" s="9">
        <f t="shared" si="1"/>
        <v>2</v>
      </c>
    </row>
    <row r="18" spans="1:8" ht="12.75">
      <c r="A18" s="75" t="s">
        <v>19</v>
      </c>
      <c r="B18" s="15" t="s">
        <v>10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7">
        <v>1</v>
      </c>
    </row>
    <row r="19" spans="1:8" ht="12.75">
      <c r="A19" s="76"/>
      <c r="B19" s="16" t="s">
        <v>20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ht="12.75">
      <c r="A20" s="76"/>
      <c r="B20" s="16" t="s">
        <v>22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8">
        <v>1</v>
      </c>
    </row>
    <row r="21" spans="1:8" ht="12.75">
      <c r="A21" s="76"/>
      <c r="B21" s="16" t="s">
        <v>18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8">
        <v>1</v>
      </c>
    </row>
    <row r="22" spans="1:8" s="5" customFormat="1" ht="12.75">
      <c r="A22" s="77"/>
      <c r="B22" s="24" t="s">
        <v>30</v>
      </c>
      <c r="C22" s="18">
        <f aca="true" t="shared" si="2" ref="C22:H22">SUM(C18:C21)</f>
        <v>0</v>
      </c>
      <c r="D22" s="18">
        <f t="shared" si="2"/>
        <v>0</v>
      </c>
      <c r="E22" s="18">
        <f t="shared" si="2"/>
        <v>0</v>
      </c>
      <c r="F22" s="18">
        <f t="shared" si="2"/>
        <v>1</v>
      </c>
      <c r="G22" s="18">
        <f t="shared" si="2"/>
        <v>3</v>
      </c>
      <c r="H22" s="9">
        <f t="shared" si="2"/>
        <v>4</v>
      </c>
    </row>
    <row r="23" spans="1:8" ht="12.75">
      <c r="A23" s="75" t="s">
        <v>21</v>
      </c>
      <c r="B23" s="1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7">
        <v>1</v>
      </c>
    </row>
    <row r="24" spans="1:8" ht="12.75">
      <c r="A24" s="76"/>
      <c r="B24" s="16" t="s">
        <v>12</v>
      </c>
      <c r="C24" s="1">
        <v>0</v>
      </c>
      <c r="D24" s="1">
        <v>0</v>
      </c>
      <c r="E24" s="1">
        <v>1</v>
      </c>
      <c r="F24" s="1">
        <v>1</v>
      </c>
      <c r="G24" s="1">
        <v>0</v>
      </c>
      <c r="H24" s="8">
        <v>2</v>
      </c>
    </row>
    <row r="25" spans="1:8" ht="12.75">
      <c r="A25" s="76"/>
      <c r="B25" s="16" t="s">
        <v>22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8">
        <v>1</v>
      </c>
    </row>
    <row r="26" spans="1:8" ht="12.75">
      <c r="A26" s="76"/>
      <c r="B26" s="16" t="s">
        <v>13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8">
        <v>1</v>
      </c>
    </row>
    <row r="27" spans="1:8" ht="12.75">
      <c r="A27" s="76"/>
      <c r="B27" s="16" t="s">
        <v>14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8">
        <v>1</v>
      </c>
    </row>
    <row r="28" spans="1:8" ht="12.75">
      <c r="A28" s="76"/>
      <c r="B28" s="16" t="s">
        <v>16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8">
        <v>1</v>
      </c>
    </row>
    <row r="29" spans="1:8" s="5" customFormat="1" ht="12.75">
      <c r="A29" s="77"/>
      <c r="B29" s="24" t="s">
        <v>30</v>
      </c>
      <c r="C29" s="18">
        <f aca="true" t="shared" si="3" ref="C29:H29">SUM(C23:C28)</f>
        <v>0</v>
      </c>
      <c r="D29" s="18">
        <f t="shared" si="3"/>
        <v>2</v>
      </c>
      <c r="E29" s="18">
        <f t="shared" si="3"/>
        <v>1</v>
      </c>
      <c r="F29" s="18">
        <f t="shared" si="3"/>
        <v>2</v>
      </c>
      <c r="G29" s="18">
        <f t="shared" si="3"/>
        <v>2</v>
      </c>
      <c r="H29" s="9">
        <f t="shared" si="3"/>
        <v>7</v>
      </c>
    </row>
    <row r="30" spans="1:8" ht="12.75">
      <c r="A30" s="75" t="s">
        <v>23</v>
      </c>
      <c r="B30" s="15" t="s">
        <v>10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7">
        <v>1</v>
      </c>
    </row>
    <row r="31" spans="1:8" ht="12.75">
      <c r="A31" s="76"/>
      <c r="B31" s="16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8">
        <v>1</v>
      </c>
    </row>
    <row r="32" spans="1:8" s="5" customFormat="1" ht="12.75">
      <c r="A32" s="77"/>
      <c r="B32" s="24" t="s">
        <v>30</v>
      </c>
      <c r="C32" s="18">
        <f aca="true" t="shared" si="4" ref="C32:H32">SUM(C30:C31)</f>
        <v>0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2</v>
      </c>
      <c r="H32" s="9">
        <f t="shared" si="4"/>
        <v>2</v>
      </c>
    </row>
    <row r="33" spans="1:8" ht="12.75">
      <c r="A33" s="75" t="s">
        <v>24</v>
      </c>
      <c r="B33" s="15" t="s">
        <v>10</v>
      </c>
      <c r="C33" s="2">
        <v>0</v>
      </c>
      <c r="D33" s="2">
        <v>0</v>
      </c>
      <c r="E33" s="2">
        <v>0</v>
      </c>
      <c r="F33" s="2">
        <v>1</v>
      </c>
      <c r="G33" s="2">
        <v>1</v>
      </c>
      <c r="H33" s="7">
        <v>2</v>
      </c>
    </row>
    <row r="34" spans="1:8" ht="12.75">
      <c r="A34" s="76"/>
      <c r="B34" s="16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8">
        <v>3</v>
      </c>
    </row>
    <row r="35" spans="1:8" ht="12.75">
      <c r="A35" s="76"/>
      <c r="B35" s="16" t="s">
        <v>12</v>
      </c>
      <c r="C35" s="1">
        <v>0</v>
      </c>
      <c r="D35" s="1">
        <v>0</v>
      </c>
      <c r="E35" s="1">
        <v>0</v>
      </c>
      <c r="F35" s="1">
        <v>0</v>
      </c>
      <c r="G35" s="1">
        <v>2</v>
      </c>
      <c r="H35" s="8">
        <v>2</v>
      </c>
    </row>
    <row r="36" spans="1:8" ht="12.75">
      <c r="A36" s="76"/>
      <c r="B36" s="16" t="s">
        <v>22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8">
        <v>1</v>
      </c>
    </row>
    <row r="37" spans="1:8" ht="12.75">
      <c r="A37" s="76"/>
      <c r="B37" s="16" t="s">
        <v>13</v>
      </c>
      <c r="C37" s="1">
        <v>0</v>
      </c>
      <c r="D37" s="1">
        <v>0</v>
      </c>
      <c r="E37" s="1">
        <v>0</v>
      </c>
      <c r="F37" s="1">
        <v>0</v>
      </c>
      <c r="G37" s="1">
        <v>2</v>
      </c>
      <c r="H37" s="8">
        <v>2</v>
      </c>
    </row>
    <row r="38" spans="1:8" ht="12.75">
      <c r="A38" s="76"/>
      <c r="B38" s="16" t="s">
        <v>14</v>
      </c>
      <c r="C38" s="1">
        <v>0</v>
      </c>
      <c r="D38" s="1">
        <v>0</v>
      </c>
      <c r="E38" s="1">
        <v>0</v>
      </c>
      <c r="F38" s="1">
        <v>0</v>
      </c>
      <c r="G38" s="1">
        <v>3</v>
      </c>
      <c r="H38" s="8">
        <v>3</v>
      </c>
    </row>
    <row r="39" spans="1:8" ht="12.75">
      <c r="A39" s="76"/>
      <c r="B39" s="16" t="s">
        <v>15</v>
      </c>
      <c r="C39" s="1">
        <v>0</v>
      </c>
      <c r="D39" s="1">
        <v>0</v>
      </c>
      <c r="E39" s="1">
        <v>0</v>
      </c>
      <c r="F39" s="1">
        <v>0</v>
      </c>
      <c r="G39" s="1">
        <v>4</v>
      </c>
      <c r="H39" s="8">
        <v>4</v>
      </c>
    </row>
    <row r="40" spans="1:8" ht="12.75">
      <c r="A40" s="76"/>
      <c r="B40" s="16" t="s">
        <v>16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8">
        <v>1</v>
      </c>
    </row>
    <row r="41" spans="1:8" ht="12.75">
      <c r="A41" s="76"/>
      <c r="B41" s="16" t="s">
        <v>8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8">
        <v>1</v>
      </c>
    </row>
    <row r="42" spans="1:8" ht="12.75">
      <c r="A42" s="76"/>
      <c r="B42" s="16" t="s">
        <v>17</v>
      </c>
      <c r="C42" s="1">
        <v>0</v>
      </c>
      <c r="D42" s="1">
        <v>2</v>
      </c>
      <c r="E42" s="1">
        <v>0</v>
      </c>
      <c r="F42" s="1">
        <v>0</v>
      </c>
      <c r="G42" s="1">
        <v>4</v>
      </c>
      <c r="H42" s="8">
        <v>6</v>
      </c>
    </row>
    <row r="43" spans="1:8" ht="12.75">
      <c r="A43" s="76"/>
      <c r="B43" s="16" t="s">
        <v>18</v>
      </c>
      <c r="C43" s="1">
        <v>0</v>
      </c>
      <c r="D43" s="1">
        <v>0</v>
      </c>
      <c r="E43" s="1">
        <v>0</v>
      </c>
      <c r="F43" s="1">
        <v>0</v>
      </c>
      <c r="G43" s="1">
        <v>4</v>
      </c>
      <c r="H43" s="8">
        <v>4</v>
      </c>
    </row>
    <row r="44" spans="1:8" s="5" customFormat="1" ht="12.75">
      <c r="A44" s="77"/>
      <c r="B44" s="24" t="s">
        <v>30</v>
      </c>
      <c r="C44" s="18">
        <f aca="true" t="shared" si="5" ref="C44:H44">SUM(C33:C43)</f>
        <v>0</v>
      </c>
      <c r="D44" s="18">
        <f t="shared" si="5"/>
        <v>3</v>
      </c>
      <c r="E44" s="18">
        <f t="shared" si="5"/>
        <v>0</v>
      </c>
      <c r="F44" s="18">
        <f t="shared" si="5"/>
        <v>1</v>
      </c>
      <c r="G44" s="18">
        <f t="shared" si="5"/>
        <v>25</v>
      </c>
      <c r="H44" s="9">
        <f t="shared" si="5"/>
        <v>29</v>
      </c>
    </row>
    <row r="45" spans="1:8" ht="12.75">
      <c r="A45" s="75" t="s">
        <v>25</v>
      </c>
      <c r="B45" s="15" t="s">
        <v>10</v>
      </c>
      <c r="C45" s="2">
        <v>0</v>
      </c>
      <c r="D45" s="2">
        <v>0</v>
      </c>
      <c r="E45" s="2">
        <v>0</v>
      </c>
      <c r="F45" s="2">
        <v>0</v>
      </c>
      <c r="G45" s="2">
        <v>1</v>
      </c>
      <c r="H45" s="7">
        <v>1</v>
      </c>
    </row>
    <row r="46" spans="1:8" ht="12.75">
      <c r="A46" s="76"/>
      <c r="B46" s="16" t="s">
        <v>11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8">
        <v>1</v>
      </c>
    </row>
    <row r="47" spans="1:8" ht="12.75">
      <c r="A47" s="76"/>
      <c r="B47" s="16" t="s">
        <v>22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8">
        <v>1</v>
      </c>
    </row>
    <row r="48" spans="1:8" ht="12.75">
      <c r="A48" s="76"/>
      <c r="B48" s="16" t="s">
        <v>13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8">
        <v>1</v>
      </c>
    </row>
    <row r="49" spans="1:8" ht="12.75">
      <c r="A49" s="76"/>
      <c r="B49" s="16" t="s">
        <v>14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8">
        <v>1</v>
      </c>
    </row>
    <row r="50" spans="1:8" ht="12.75">
      <c r="A50" s="76"/>
      <c r="B50" s="16" t="s">
        <v>16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8">
        <v>1</v>
      </c>
    </row>
    <row r="51" spans="1:8" s="5" customFormat="1" ht="12.75">
      <c r="A51" s="77"/>
      <c r="B51" s="24" t="s">
        <v>30</v>
      </c>
      <c r="C51" s="18">
        <f aca="true" t="shared" si="6" ref="C51:H51">SUM(C45:C50)</f>
        <v>0</v>
      </c>
      <c r="D51" s="18">
        <f t="shared" si="6"/>
        <v>0</v>
      </c>
      <c r="E51" s="18">
        <f t="shared" si="6"/>
        <v>1</v>
      </c>
      <c r="F51" s="18">
        <f t="shared" si="6"/>
        <v>0</v>
      </c>
      <c r="G51" s="18">
        <f t="shared" si="6"/>
        <v>5</v>
      </c>
      <c r="H51" s="9">
        <f t="shared" si="6"/>
        <v>6</v>
      </c>
    </row>
    <row r="52" spans="1:8" ht="12.75">
      <c r="A52" s="75" t="s">
        <v>26</v>
      </c>
      <c r="B52" s="15" t="s">
        <v>11</v>
      </c>
      <c r="C52" s="2">
        <v>0</v>
      </c>
      <c r="D52" s="2">
        <v>0</v>
      </c>
      <c r="E52" s="2">
        <v>0</v>
      </c>
      <c r="F52" s="2">
        <v>0</v>
      </c>
      <c r="G52" s="2">
        <v>2</v>
      </c>
      <c r="H52" s="7">
        <v>2</v>
      </c>
    </row>
    <row r="53" spans="1:8" ht="12.75">
      <c r="A53" s="76"/>
      <c r="B53" s="16" t="s">
        <v>12</v>
      </c>
      <c r="C53" s="1">
        <v>0</v>
      </c>
      <c r="D53" s="1">
        <v>0</v>
      </c>
      <c r="E53" s="1">
        <v>0</v>
      </c>
      <c r="F53" s="1">
        <v>0</v>
      </c>
      <c r="G53" s="1">
        <v>3</v>
      </c>
      <c r="H53" s="8">
        <v>3</v>
      </c>
    </row>
    <row r="54" spans="1:8" ht="12.75">
      <c r="A54" s="76"/>
      <c r="B54" s="16" t="s">
        <v>13</v>
      </c>
      <c r="C54" s="1">
        <v>1</v>
      </c>
      <c r="D54" s="1">
        <v>0</v>
      </c>
      <c r="E54" s="1">
        <v>0</v>
      </c>
      <c r="F54" s="1">
        <v>0</v>
      </c>
      <c r="G54" s="1">
        <v>2</v>
      </c>
      <c r="H54" s="8">
        <v>3</v>
      </c>
    </row>
    <row r="55" spans="1:8" ht="12.75">
      <c r="A55" s="76"/>
      <c r="B55" s="16" t="s">
        <v>15</v>
      </c>
      <c r="C55" s="1">
        <v>0</v>
      </c>
      <c r="D55" s="1">
        <v>1</v>
      </c>
      <c r="E55" s="1">
        <v>0</v>
      </c>
      <c r="F55" s="1">
        <v>0</v>
      </c>
      <c r="G55" s="1">
        <v>1</v>
      </c>
      <c r="H55" s="8">
        <v>2</v>
      </c>
    </row>
    <row r="56" spans="1:8" ht="12.75">
      <c r="A56" s="76"/>
      <c r="B56" s="16" t="s">
        <v>16</v>
      </c>
      <c r="C56" s="1">
        <v>0</v>
      </c>
      <c r="D56" s="1">
        <v>0</v>
      </c>
      <c r="E56" s="1">
        <v>0</v>
      </c>
      <c r="F56" s="1">
        <v>0</v>
      </c>
      <c r="G56" s="1">
        <v>2</v>
      </c>
      <c r="H56" s="8">
        <v>2</v>
      </c>
    </row>
    <row r="57" spans="1:8" ht="12.75">
      <c r="A57" s="76"/>
      <c r="B57" s="16" t="s">
        <v>8</v>
      </c>
      <c r="C57" s="1">
        <v>0</v>
      </c>
      <c r="D57" s="1">
        <v>0</v>
      </c>
      <c r="E57" s="1">
        <v>0</v>
      </c>
      <c r="F57" s="1">
        <v>0</v>
      </c>
      <c r="G57" s="1">
        <v>2</v>
      </c>
      <c r="H57" s="8">
        <v>2</v>
      </c>
    </row>
    <row r="58" spans="1:8" ht="12.75">
      <c r="A58" s="76"/>
      <c r="B58" s="16" t="s">
        <v>17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8">
        <v>1</v>
      </c>
    </row>
    <row r="59" spans="1:8" ht="12.75">
      <c r="A59" s="76"/>
      <c r="B59" s="16" t="s">
        <v>18</v>
      </c>
      <c r="C59" s="1">
        <v>0</v>
      </c>
      <c r="D59" s="1">
        <v>0</v>
      </c>
      <c r="E59" s="1">
        <v>0</v>
      </c>
      <c r="F59" s="1">
        <v>0</v>
      </c>
      <c r="G59" s="1">
        <v>1</v>
      </c>
      <c r="H59" s="8">
        <v>1</v>
      </c>
    </row>
    <row r="60" spans="1:8" s="5" customFormat="1" ht="12.75">
      <c r="A60" s="77"/>
      <c r="B60" s="24" t="s">
        <v>30</v>
      </c>
      <c r="C60" s="18">
        <f aca="true" t="shared" si="7" ref="C60:H60">SUM(C52:C59)</f>
        <v>1</v>
      </c>
      <c r="D60" s="18">
        <f t="shared" si="7"/>
        <v>1</v>
      </c>
      <c r="E60" s="18">
        <f t="shared" si="7"/>
        <v>1</v>
      </c>
      <c r="F60" s="18">
        <f t="shared" si="7"/>
        <v>0</v>
      </c>
      <c r="G60" s="18">
        <f t="shared" si="7"/>
        <v>13</v>
      </c>
      <c r="H60" s="9">
        <f t="shared" si="7"/>
        <v>16</v>
      </c>
    </row>
    <row r="61" spans="1:8" s="5" customFormat="1" ht="12.75">
      <c r="A61" s="28" t="s">
        <v>30</v>
      </c>
      <c r="B61" s="29"/>
      <c r="C61" s="30">
        <v>2</v>
      </c>
      <c r="D61" s="30">
        <v>6</v>
      </c>
      <c r="E61" s="30">
        <v>5</v>
      </c>
      <c r="F61" s="30">
        <v>7</v>
      </c>
      <c r="G61" s="30">
        <v>79</v>
      </c>
      <c r="H61" s="23">
        <v>99</v>
      </c>
    </row>
  </sheetData>
  <sheetProtection/>
  <mergeCells count="10">
    <mergeCell ref="A45:A51"/>
    <mergeCell ref="A52:A60"/>
    <mergeCell ref="A18:A22"/>
    <mergeCell ref="A23:A29"/>
    <mergeCell ref="A30:A32"/>
    <mergeCell ref="A33:A44"/>
    <mergeCell ref="A1:B1"/>
    <mergeCell ref="C1:G1"/>
    <mergeCell ref="A3:A14"/>
    <mergeCell ref="A15:A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0.00390625" style="0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39</v>
      </c>
      <c r="B1" s="78"/>
      <c r="C1" s="79" t="s">
        <v>27</v>
      </c>
      <c r="D1" s="79"/>
      <c r="E1" s="79"/>
      <c r="F1" s="79"/>
      <c r="G1" s="79"/>
    </row>
    <row r="2" spans="1:8" ht="12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28</v>
      </c>
    </row>
    <row r="3" spans="1:8" ht="12.75">
      <c r="A3" s="75" t="s">
        <v>9</v>
      </c>
      <c r="B3" s="2" t="s">
        <v>10</v>
      </c>
      <c r="C3" s="2">
        <v>0</v>
      </c>
      <c r="D3" s="2">
        <v>1</v>
      </c>
      <c r="E3" s="2">
        <v>0</v>
      </c>
      <c r="F3" s="2">
        <v>0</v>
      </c>
      <c r="G3" s="2">
        <v>1</v>
      </c>
      <c r="H3" s="7">
        <v>2</v>
      </c>
    </row>
    <row r="4" spans="1:8" ht="12.75">
      <c r="A4" s="76"/>
      <c r="B4" s="1" t="s">
        <v>20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8">
        <v>1</v>
      </c>
    </row>
    <row r="5" spans="1:8" ht="12.75">
      <c r="A5" s="76"/>
      <c r="B5" s="1" t="s">
        <v>11</v>
      </c>
      <c r="C5" s="1">
        <v>0</v>
      </c>
      <c r="D5" s="1">
        <v>0</v>
      </c>
      <c r="E5" s="1">
        <v>0</v>
      </c>
      <c r="F5" s="1">
        <v>1</v>
      </c>
      <c r="G5" s="1">
        <v>2</v>
      </c>
      <c r="H5" s="8">
        <v>3</v>
      </c>
    </row>
    <row r="6" spans="1:8" ht="12.75">
      <c r="A6" s="76"/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8">
        <v>1</v>
      </c>
    </row>
    <row r="7" spans="1:8" ht="12.75">
      <c r="A7" s="76"/>
      <c r="B7" s="1" t="s">
        <v>22</v>
      </c>
      <c r="C7" s="1">
        <v>0</v>
      </c>
      <c r="D7" s="1">
        <v>1</v>
      </c>
      <c r="E7" s="1">
        <v>1</v>
      </c>
      <c r="F7" s="1">
        <v>0</v>
      </c>
      <c r="G7" s="1">
        <v>0</v>
      </c>
      <c r="H7" s="8">
        <v>2</v>
      </c>
    </row>
    <row r="8" spans="1:8" ht="12.75">
      <c r="A8" s="76"/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8">
        <v>2</v>
      </c>
    </row>
    <row r="9" spans="1:8" ht="12.75">
      <c r="A9" s="76"/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8">
        <v>1</v>
      </c>
    </row>
    <row r="10" spans="1:8" ht="12.75">
      <c r="A10" s="76"/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8">
        <v>1</v>
      </c>
    </row>
    <row r="11" spans="1:8" ht="12.75">
      <c r="A11" s="76"/>
      <c r="B11" s="1" t="s">
        <v>17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8">
        <v>1</v>
      </c>
    </row>
    <row r="12" spans="1:8" ht="12.75">
      <c r="A12" s="76"/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8">
        <v>1</v>
      </c>
    </row>
    <row r="13" spans="1:8" s="5" customFormat="1" ht="12.75">
      <c r="A13" s="77"/>
      <c r="B13" s="18" t="s">
        <v>30</v>
      </c>
      <c r="C13" s="18">
        <f aca="true" t="shared" si="0" ref="C13:H13">SUM(C3:C12)</f>
        <v>0</v>
      </c>
      <c r="D13" s="18">
        <f t="shared" si="0"/>
        <v>2</v>
      </c>
      <c r="E13" s="18">
        <f t="shared" si="0"/>
        <v>1</v>
      </c>
      <c r="F13" s="18">
        <f t="shared" si="0"/>
        <v>2</v>
      </c>
      <c r="G13" s="18">
        <f t="shared" si="0"/>
        <v>10</v>
      </c>
      <c r="H13" s="9">
        <f t="shared" si="0"/>
        <v>15</v>
      </c>
    </row>
    <row r="14" spans="1:8" ht="12.75">
      <c r="A14" s="75" t="s">
        <v>19</v>
      </c>
      <c r="B14" s="2" t="s">
        <v>16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7">
        <v>1</v>
      </c>
    </row>
    <row r="15" spans="1:8" ht="12.75">
      <c r="A15" s="76"/>
      <c r="B15" s="1" t="s">
        <v>17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8">
        <v>1</v>
      </c>
    </row>
    <row r="16" spans="1:8" ht="12.75">
      <c r="A16" s="76"/>
      <c r="B16" s="1" t="s">
        <v>18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8">
        <v>1</v>
      </c>
    </row>
    <row r="17" spans="1:8" s="5" customFormat="1" ht="12.75">
      <c r="A17" s="77"/>
      <c r="B17" s="18" t="s">
        <v>30</v>
      </c>
      <c r="C17" s="18">
        <f aca="true" t="shared" si="1" ref="C17:H17">SUM(C14:C16)</f>
        <v>0</v>
      </c>
      <c r="D17" s="18">
        <f t="shared" si="1"/>
        <v>1</v>
      </c>
      <c r="E17" s="18">
        <f t="shared" si="1"/>
        <v>0</v>
      </c>
      <c r="F17" s="18">
        <f t="shared" si="1"/>
        <v>0</v>
      </c>
      <c r="G17" s="18">
        <f t="shared" si="1"/>
        <v>2</v>
      </c>
      <c r="H17" s="9">
        <f t="shared" si="1"/>
        <v>3</v>
      </c>
    </row>
    <row r="18" spans="1:8" ht="12.75">
      <c r="A18" s="75" t="s">
        <v>21</v>
      </c>
      <c r="B18" s="2" t="s">
        <v>10</v>
      </c>
      <c r="C18" s="2">
        <v>0</v>
      </c>
      <c r="D18" s="2">
        <v>1</v>
      </c>
      <c r="E18" s="2">
        <v>0</v>
      </c>
      <c r="F18" s="2">
        <v>0</v>
      </c>
      <c r="G18" s="2">
        <v>1</v>
      </c>
      <c r="H18" s="7">
        <v>2</v>
      </c>
    </row>
    <row r="19" spans="1:8" ht="12.75">
      <c r="A19" s="76"/>
      <c r="B19" s="1" t="s">
        <v>20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ht="12.75">
      <c r="A20" s="76"/>
      <c r="B20" s="1" t="s">
        <v>12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8">
        <v>1</v>
      </c>
    </row>
    <row r="21" spans="1:8" ht="12.75">
      <c r="A21" s="76"/>
      <c r="B21" s="1" t="s">
        <v>22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8">
        <v>1</v>
      </c>
    </row>
    <row r="22" spans="1:8" ht="12.75">
      <c r="A22" s="76"/>
      <c r="B22" s="1" t="s">
        <v>16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8">
        <v>1</v>
      </c>
    </row>
    <row r="23" spans="1:8" ht="12.75">
      <c r="A23" s="76"/>
      <c r="B23" s="1" t="s">
        <v>18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8">
        <v>1</v>
      </c>
    </row>
    <row r="24" spans="1:8" s="5" customFormat="1" ht="12.75">
      <c r="A24" s="77"/>
      <c r="B24" s="18" t="s">
        <v>30</v>
      </c>
      <c r="C24" s="18">
        <f aca="true" t="shared" si="2" ref="C24:H24">SUM(C18:C23)</f>
        <v>0</v>
      </c>
      <c r="D24" s="18">
        <f t="shared" si="2"/>
        <v>1</v>
      </c>
      <c r="E24" s="18">
        <f t="shared" si="2"/>
        <v>1</v>
      </c>
      <c r="F24" s="18">
        <f t="shared" si="2"/>
        <v>0</v>
      </c>
      <c r="G24" s="18">
        <f t="shared" si="2"/>
        <v>5</v>
      </c>
      <c r="H24" s="9">
        <f t="shared" si="2"/>
        <v>7</v>
      </c>
    </row>
    <row r="25" spans="1:8" ht="12.75">
      <c r="A25" s="75" t="s">
        <v>24</v>
      </c>
      <c r="B25" s="2" t="s">
        <v>10</v>
      </c>
      <c r="C25" s="2">
        <v>0</v>
      </c>
      <c r="D25" s="2">
        <v>0</v>
      </c>
      <c r="E25" s="2">
        <v>0</v>
      </c>
      <c r="F25" s="2">
        <v>0</v>
      </c>
      <c r="G25" s="2">
        <v>3</v>
      </c>
      <c r="H25" s="7">
        <v>3</v>
      </c>
    </row>
    <row r="26" spans="1:8" ht="12.75">
      <c r="A26" s="76"/>
      <c r="B26" s="1" t="s">
        <v>11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8">
        <v>1</v>
      </c>
    </row>
    <row r="27" spans="1:8" ht="12.75">
      <c r="A27" s="76"/>
      <c r="B27" s="1" t="s">
        <v>12</v>
      </c>
      <c r="C27" s="1">
        <v>0</v>
      </c>
      <c r="D27" s="1">
        <v>1</v>
      </c>
      <c r="E27" s="1">
        <v>0</v>
      </c>
      <c r="F27" s="1">
        <v>0</v>
      </c>
      <c r="G27" s="1">
        <v>4</v>
      </c>
      <c r="H27" s="8">
        <v>5</v>
      </c>
    </row>
    <row r="28" spans="1:8" ht="12.75">
      <c r="A28" s="76"/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1">
        <v>2</v>
      </c>
      <c r="H28" s="8">
        <v>2</v>
      </c>
    </row>
    <row r="29" spans="1:8" ht="12.75">
      <c r="A29" s="76"/>
      <c r="B29" s="1" t="s">
        <v>16</v>
      </c>
      <c r="C29" s="1">
        <v>0</v>
      </c>
      <c r="D29" s="1">
        <v>0</v>
      </c>
      <c r="E29" s="1">
        <v>1</v>
      </c>
      <c r="F29" s="1">
        <v>0</v>
      </c>
      <c r="G29" s="1">
        <v>1</v>
      </c>
      <c r="H29" s="8">
        <v>2</v>
      </c>
    </row>
    <row r="30" spans="1:8" ht="12.75">
      <c r="A30" s="76"/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1">
        <v>3</v>
      </c>
      <c r="H30" s="8">
        <v>3</v>
      </c>
    </row>
    <row r="31" spans="1:8" ht="12.75">
      <c r="A31" s="76"/>
      <c r="B31" s="1" t="s">
        <v>18</v>
      </c>
      <c r="C31" s="1">
        <v>0</v>
      </c>
      <c r="D31" s="1">
        <v>0</v>
      </c>
      <c r="E31" s="1">
        <v>1</v>
      </c>
      <c r="F31" s="1">
        <v>0</v>
      </c>
      <c r="G31" s="1">
        <v>4</v>
      </c>
      <c r="H31" s="8">
        <v>5</v>
      </c>
    </row>
    <row r="32" spans="1:8" s="5" customFormat="1" ht="12.75">
      <c r="A32" s="77"/>
      <c r="B32" s="18" t="s">
        <v>30</v>
      </c>
      <c r="C32" s="18">
        <f aca="true" t="shared" si="3" ref="C32:H32">SUM(C25:C31)</f>
        <v>0</v>
      </c>
      <c r="D32" s="18">
        <f t="shared" si="3"/>
        <v>1</v>
      </c>
      <c r="E32" s="18">
        <f t="shared" si="3"/>
        <v>2</v>
      </c>
      <c r="F32" s="18">
        <f t="shared" si="3"/>
        <v>0</v>
      </c>
      <c r="G32" s="18">
        <f t="shared" si="3"/>
        <v>18</v>
      </c>
      <c r="H32" s="9">
        <f t="shared" si="3"/>
        <v>21</v>
      </c>
    </row>
    <row r="33" spans="1:8" ht="12.75">
      <c r="A33" s="75" t="s">
        <v>25</v>
      </c>
      <c r="B33" s="2" t="s">
        <v>20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7">
        <v>1</v>
      </c>
    </row>
    <row r="34" spans="1:8" ht="12.75">
      <c r="A34" s="76"/>
      <c r="B34" s="1" t="s">
        <v>14</v>
      </c>
      <c r="C34" s="1">
        <v>0</v>
      </c>
      <c r="D34" s="1">
        <v>0</v>
      </c>
      <c r="E34" s="1">
        <v>1</v>
      </c>
      <c r="F34" s="1">
        <v>0</v>
      </c>
      <c r="G34" s="1">
        <v>1</v>
      </c>
      <c r="H34" s="8">
        <v>2</v>
      </c>
    </row>
    <row r="35" spans="1:8" ht="12.75">
      <c r="A35" s="76"/>
      <c r="B35" s="1" t="s">
        <v>18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8">
        <v>1</v>
      </c>
    </row>
    <row r="36" spans="1:8" s="5" customFormat="1" ht="12.75">
      <c r="A36" s="77"/>
      <c r="B36" s="18" t="s">
        <v>30</v>
      </c>
      <c r="C36" s="18">
        <f aca="true" t="shared" si="4" ref="C36:H36">SUM(C33:C35)</f>
        <v>0</v>
      </c>
      <c r="D36" s="18">
        <f t="shared" si="4"/>
        <v>0</v>
      </c>
      <c r="E36" s="18">
        <f t="shared" si="4"/>
        <v>1</v>
      </c>
      <c r="F36" s="18">
        <f t="shared" si="4"/>
        <v>0</v>
      </c>
      <c r="G36" s="18">
        <f t="shared" si="4"/>
        <v>3</v>
      </c>
      <c r="H36" s="9">
        <f t="shared" si="4"/>
        <v>4</v>
      </c>
    </row>
    <row r="37" spans="1:8" ht="12.75">
      <c r="A37" s="75" t="s">
        <v>26</v>
      </c>
      <c r="B37" s="2" t="s">
        <v>10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7">
        <v>2</v>
      </c>
    </row>
    <row r="38" spans="1:8" ht="12.75">
      <c r="A38" s="76"/>
      <c r="B38" s="1" t="s">
        <v>20</v>
      </c>
      <c r="C38" s="1">
        <v>0</v>
      </c>
      <c r="D38" s="1">
        <v>2</v>
      </c>
      <c r="E38" s="1">
        <v>0</v>
      </c>
      <c r="F38" s="1">
        <v>0</v>
      </c>
      <c r="G38" s="1">
        <v>1</v>
      </c>
      <c r="H38" s="8">
        <v>3</v>
      </c>
    </row>
    <row r="39" spans="1:8" ht="12.75">
      <c r="A39" s="76"/>
      <c r="B39" s="1" t="s">
        <v>12</v>
      </c>
      <c r="C39" s="1">
        <v>1</v>
      </c>
      <c r="D39" s="1">
        <v>0</v>
      </c>
      <c r="E39" s="1">
        <v>0</v>
      </c>
      <c r="F39" s="1">
        <v>0</v>
      </c>
      <c r="G39" s="1">
        <v>1</v>
      </c>
      <c r="H39" s="8">
        <v>2</v>
      </c>
    </row>
    <row r="40" spans="1:8" ht="12.75">
      <c r="A40" s="76"/>
      <c r="B40" s="1" t="s">
        <v>14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8">
        <v>1</v>
      </c>
    </row>
    <row r="41" spans="1:8" ht="12.75">
      <c r="A41" s="76"/>
      <c r="B41" s="1" t="s">
        <v>15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8">
        <v>1</v>
      </c>
    </row>
    <row r="42" spans="1:8" ht="12.75">
      <c r="A42" s="76"/>
      <c r="B42" s="1" t="s">
        <v>16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8">
        <v>1</v>
      </c>
    </row>
    <row r="43" spans="1:8" ht="12.75">
      <c r="A43" s="76"/>
      <c r="B43" s="1" t="s">
        <v>8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8">
        <v>1</v>
      </c>
    </row>
    <row r="44" spans="1:8" ht="12.75">
      <c r="A44" s="76"/>
      <c r="B44" s="1" t="s">
        <v>17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8">
        <v>1</v>
      </c>
    </row>
    <row r="45" spans="1:8" s="5" customFormat="1" ht="12.75">
      <c r="A45" s="77"/>
      <c r="B45" s="18" t="s">
        <v>30</v>
      </c>
      <c r="C45" s="18">
        <f aca="true" t="shared" si="5" ref="C45:H45">SUM(C37:C44)</f>
        <v>2</v>
      </c>
      <c r="D45" s="18">
        <f t="shared" si="5"/>
        <v>2</v>
      </c>
      <c r="E45" s="18">
        <f t="shared" si="5"/>
        <v>2</v>
      </c>
      <c r="F45" s="18">
        <f t="shared" si="5"/>
        <v>0</v>
      </c>
      <c r="G45" s="18">
        <f t="shared" si="5"/>
        <v>6</v>
      </c>
      <c r="H45" s="9">
        <f t="shared" si="5"/>
        <v>12</v>
      </c>
    </row>
    <row r="46" spans="1:8" s="5" customFormat="1" ht="12.75">
      <c r="A46" s="12" t="s">
        <v>30</v>
      </c>
      <c r="B46" s="11"/>
      <c r="C46" s="11">
        <v>2</v>
      </c>
      <c r="D46" s="11">
        <v>7</v>
      </c>
      <c r="E46" s="11">
        <v>7</v>
      </c>
      <c r="F46" s="11">
        <v>2</v>
      </c>
      <c r="G46" s="11">
        <v>44</v>
      </c>
      <c r="H46" s="10">
        <v>62</v>
      </c>
    </row>
  </sheetData>
  <sheetProtection/>
  <mergeCells count="8">
    <mergeCell ref="A1:B1"/>
    <mergeCell ref="C1:G1"/>
    <mergeCell ref="A3:A13"/>
    <mergeCell ref="A14:A17"/>
    <mergeCell ref="A18:A24"/>
    <mergeCell ref="A25:A32"/>
    <mergeCell ref="A33:A36"/>
    <mergeCell ref="A37:A4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13" bestFit="1" customWidth="1"/>
    <col min="2" max="2" width="10.00390625" style="13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40</v>
      </c>
      <c r="B1" s="78"/>
      <c r="C1" s="79" t="s">
        <v>27</v>
      </c>
      <c r="D1" s="79"/>
      <c r="E1" s="79"/>
      <c r="F1" s="79"/>
      <c r="G1" s="79"/>
    </row>
    <row r="2" spans="1:8" ht="12.75">
      <c r="A2" s="31" t="s">
        <v>0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28</v>
      </c>
    </row>
    <row r="3" spans="1:8" ht="12.75">
      <c r="A3" s="71" t="s">
        <v>9</v>
      </c>
      <c r="B3" s="15" t="s">
        <v>10</v>
      </c>
      <c r="C3" s="2">
        <v>0</v>
      </c>
      <c r="D3" s="2">
        <v>0</v>
      </c>
      <c r="E3" s="2">
        <v>0</v>
      </c>
      <c r="F3" s="2">
        <v>0</v>
      </c>
      <c r="G3" s="2">
        <v>1</v>
      </c>
      <c r="H3" s="7">
        <v>1</v>
      </c>
    </row>
    <row r="4" spans="1:8" ht="12.75">
      <c r="A4" s="72"/>
      <c r="B4" s="16" t="s">
        <v>20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8">
        <v>1</v>
      </c>
    </row>
    <row r="5" spans="1:8" ht="12.75">
      <c r="A5" s="72"/>
      <c r="B5" s="16" t="s">
        <v>11</v>
      </c>
      <c r="C5" s="1">
        <v>0</v>
      </c>
      <c r="D5" s="1">
        <v>0</v>
      </c>
      <c r="E5" s="1">
        <v>0</v>
      </c>
      <c r="F5" s="1">
        <v>0</v>
      </c>
      <c r="G5" s="1">
        <v>2</v>
      </c>
      <c r="H5" s="8">
        <v>2</v>
      </c>
    </row>
    <row r="6" spans="1:8" ht="12.75">
      <c r="A6" s="72"/>
      <c r="B6" s="16" t="s">
        <v>12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8">
        <v>2</v>
      </c>
    </row>
    <row r="7" spans="1:8" ht="12.75">
      <c r="A7" s="72"/>
      <c r="B7" s="16" t="s">
        <v>22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8">
        <v>1</v>
      </c>
    </row>
    <row r="8" spans="1:8" ht="12.75">
      <c r="A8" s="72"/>
      <c r="B8" s="16" t="s">
        <v>13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8">
        <v>1</v>
      </c>
    </row>
    <row r="9" spans="1:8" ht="12.75">
      <c r="A9" s="72"/>
      <c r="B9" s="16" t="s">
        <v>14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8">
        <v>1</v>
      </c>
    </row>
    <row r="10" spans="1:8" ht="12.75">
      <c r="A10" s="72"/>
      <c r="B10" s="16" t="s">
        <v>15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8">
        <v>1</v>
      </c>
    </row>
    <row r="11" spans="1:8" ht="12.75">
      <c r="A11" s="72"/>
      <c r="B11" s="16" t="s">
        <v>16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8">
        <v>1</v>
      </c>
    </row>
    <row r="12" spans="1:8" ht="12.75">
      <c r="A12" s="72"/>
      <c r="B12" s="16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8">
        <v>1</v>
      </c>
    </row>
    <row r="13" spans="1:8" ht="12.75">
      <c r="A13" s="72"/>
      <c r="B13" s="16" t="s">
        <v>17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8">
        <v>1</v>
      </c>
    </row>
    <row r="14" spans="1:8" ht="12.75">
      <c r="A14" s="72"/>
      <c r="B14" s="16" t="s">
        <v>18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8">
        <v>1</v>
      </c>
    </row>
    <row r="15" spans="1:8" s="5" customFormat="1" ht="12.75">
      <c r="A15" s="80"/>
      <c r="B15" s="24" t="s">
        <v>30</v>
      </c>
      <c r="C15" s="18">
        <f aca="true" t="shared" si="0" ref="C15:H15">SUM(C3:C14)</f>
        <v>0</v>
      </c>
      <c r="D15" s="18">
        <f t="shared" si="0"/>
        <v>2</v>
      </c>
      <c r="E15" s="18">
        <f t="shared" si="0"/>
        <v>0</v>
      </c>
      <c r="F15" s="18">
        <f t="shared" si="0"/>
        <v>0</v>
      </c>
      <c r="G15" s="18">
        <f t="shared" si="0"/>
        <v>12</v>
      </c>
      <c r="H15" s="9">
        <f t="shared" si="0"/>
        <v>14</v>
      </c>
    </row>
    <row r="16" spans="1:8" ht="12.75">
      <c r="A16" s="71" t="s">
        <v>19</v>
      </c>
      <c r="B16" s="15" t="s">
        <v>10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7">
        <v>1</v>
      </c>
    </row>
    <row r="17" spans="1:8" ht="12.75">
      <c r="A17" s="72"/>
      <c r="B17" s="16" t="s">
        <v>20</v>
      </c>
      <c r="C17" s="1">
        <v>0</v>
      </c>
      <c r="D17" s="1">
        <v>0</v>
      </c>
      <c r="E17" s="1">
        <v>0</v>
      </c>
      <c r="F17" s="1">
        <v>0</v>
      </c>
      <c r="G17" s="1">
        <v>3</v>
      </c>
      <c r="H17" s="8">
        <v>3</v>
      </c>
    </row>
    <row r="18" spans="1:8" ht="12.75">
      <c r="A18" s="72"/>
      <c r="B18" s="16" t="s">
        <v>13</v>
      </c>
      <c r="C18" s="1">
        <v>0</v>
      </c>
      <c r="D18" s="1">
        <v>0</v>
      </c>
      <c r="E18" s="1">
        <v>0</v>
      </c>
      <c r="F18" s="1">
        <v>0</v>
      </c>
      <c r="G18" s="1">
        <v>2</v>
      </c>
      <c r="H18" s="8">
        <v>2</v>
      </c>
    </row>
    <row r="19" spans="1:8" ht="12.75">
      <c r="A19" s="72"/>
      <c r="B19" s="16" t="s">
        <v>8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8">
        <v>1</v>
      </c>
    </row>
    <row r="20" spans="1:8" s="5" customFormat="1" ht="12.75">
      <c r="A20" s="80"/>
      <c r="B20" s="24" t="s">
        <v>30</v>
      </c>
      <c r="C20" s="18">
        <f aca="true" t="shared" si="1" ref="C20:H20">SUM(C16:C19)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7</v>
      </c>
      <c r="H20" s="9">
        <f t="shared" si="1"/>
        <v>7</v>
      </c>
    </row>
    <row r="21" spans="1:8" ht="12.75">
      <c r="A21" s="71" t="s">
        <v>21</v>
      </c>
      <c r="B21" s="15" t="s">
        <v>22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7">
        <v>1</v>
      </c>
    </row>
    <row r="22" spans="1:8" ht="12.75">
      <c r="A22" s="72"/>
      <c r="B22" s="16" t="s">
        <v>13</v>
      </c>
      <c r="C22" s="1">
        <v>0</v>
      </c>
      <c r="D22" s="1">
        <v>2</v>
      </c>
      <c r="E22" s="1">
        <v>0</v>
      </c>
      <c r="F22" s="1">
        <v>0</v>
      </c>
      <c r="G22" s="1">
        <v>0</v>
      </c>
      <c r="H22" s="8">
        <v>2</v>
      </c>
    </row>
    <row r="23" spans="1:8" ht="12.75">
      <c r="A23" s="72"/>
      <c r="B23" s="16" t="s">
        <v>15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8">
        <v>1</v>
      </c>
    </row>
    <row r="24" spans="1:8" ht="12.75">
      <c r="A24" s="72"/>
      <c r="B24" s="16" t="s">
        <v>17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8">
        <v>1</v>
      </c>
    </row>
    <row r="25" spans="1:8" s="5" customFormat="1" ht="12.75">
      <c r="A25" s="80"/>
      <c r="B25" s="24" t="s">
        <v>30</v>
      </c>
      <c r="C25" s="18">
        <f aca="true" t="shared" si="2" ref="C25:H25">SUM(C21:C24)</f>
        <v>0</v>
      </c>
      <c r="D25" s="18">
        <f t="shared" si="2"/>
        <v>3</v>
      </c>
      <c r="E25" s="18">
        <f t="shared" si="2"/>
        <v>1</v>
      </c>
      <c r="F25" s="18">
        <f t="shared" si="2"/>
        <v>1</v>
      </c>
      <c r="G25" s="18">
        <f t="shared" si="2"/>
        <v>0</v>
      </c>
      <c r="H25" s="9">
        <f t="shared" si="2"/>
        <v>5</v>
      </c>
    </row>
    <row r="26" spans="1:8" ht="12.75">
      <c r="A26" s="71" t="s">
        <v>37</v>
      </c>
      <c r="B26" s="15" t="s">
        <v>17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7">
        <v>1</v>
      </c>
    </row>
    <row r="27" spans="1:8" s="5" customFormat="1" ht="12.75">
      <c r="A27" s="80"/>
      <c r="B27" s="24" t="s">
        <v>30</v>
      </c>
      <c r="C27" s="18">
        <f aca="true" t="shared" si="3" ref="C27:H27">SUM(C26)</f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1</v>
      </c>
      <c r="H27" s="9">
        <f t="shared" si="3"/>
        <v>1</v>
      </c>
    </row>
    <row r="28" spans="1:8" ht="12.75">
      <c r="A28" s="71" t="s">
        <v>24</v>
      </c>
      <c r="B28" s="15" t="s">
        <v>10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7">
        <v>1</v>
      </c>
    </row>
    <row r="29" spans="1:8" ht="12.75">
      <c r="A29" s="72"/>
      <c r="B29" s="16" t="s">
        <v>20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8">
        <v>1</v>
      </c>
    </row>
    <row r="30" spans="1:8" ht="12.75">
      <c r="A30" s="72"/>
      <c r="B30" s="16" t="s">
        <v>11</v>
      </c>
      <c r="C30" s="1">
        <v>0</v>
      </c>
      <c r="D30" s="1">
        <v>0</v>
      </c>
      <c r="E30" s="1">
        <v>0</v>
      </c>
      <c r="F30" s="1">
        <v>0</v>
      </c>
      <c r="G30" s="1">
        <v>2</v>
      </c>
      <c r="H30" s="8">
        <v>2</v>
      </c>
    </row>
    <row r="31" spans="1:8" ht="12.75">
      <c r="A31" s="72"/>
      <c r="B31" s="16" t="s">
        <v>12</v>
      </c>
      <c r="C31" s="1">
        <v>0</v>
      </c>
      <c r="D31" s="1">
        <v>0</v>
      </c>
      <c r="E31" s="1">
        <v>0</v>
      </c>
      <c r="F31" s="1">
        <v>0</v>
      </c>
      <c r="G31" s="1">
        <v>2</v>
      </c>
      <c r="H31" s="8">
        <v>2</v>
      </c>
    </row>
    <row r="32" spans="1:8" ht="12.75">
      <c r="A32" s="72"/>
      <c r="B32" s="16" t="s">
        <v>22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8">
        <v>1</v>
      </c>
    </row>
    <row r="33" spans="1:8" ht="12.75">
      <c r="A33" s="72"/>
      <c r="B33" s="16" t="s">
        <v>13</v>
      </c>
      <c r="C33" s="1">
        <v>0</v>
      </c>
      <c r="D33" s="1">
        <v>0</v>
      </c>
      <c r="E33" s="1">
        <v>0</v>
      </c>
      <c r="F33" s="1">
        <v>0</v>
      </c>
      <c r="G33" s="1">
        <v>2</v>
      </c>
      <c r="H33" s="8">
        <v>2</v>
      </c>
    </row>
    <row r="34" spans="1:8" ht="12.75">
      <c r="A34" s="72"/>
      <c r="B34" s="16" t="s">
        <v>15</v>
      </c>
      <c r="C34" s="1">
        <v>0</v>
      </c>
      <c r="D34" s="1">
        <v>0</v>
      </c>
      <c r="E34" s="1">
        <v>0</v>
      </c>
      <c r="F34" s="1">
        <v>1</v>
      </c>
      <c r="G34" s="1">
        <v>1</v>
      </c>
      <c r="H34" s="8">
        <v>2</v>
      </c>
    </row>
    <row r="35" spans="1:8" ht="12.75">
      <c r="A35" s="72"/>
      <c r="B35" s="16" t="s">
        <v>16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8">
        <v>1</v>
      </c>
    </row>
    <row r="36" spans="1:8" ht="12.75">
      <c r="A36" s="72"/>
      <c r="B36" s="16" t="s">
        <v>8</v>
      </c>
      <c r="C36" s="1">
        <v>0</v>
      </c>
      <c r="D36" s="1">
        <v>0</v>
      </c>
      <c r="E36" s="1">
        <v>0</v>
      </c>
      <c r="F36" s="1">
        <v>1</v>
      </c>
      <c r="G36" s="1">
        <v>4</v>
      </c>
      <c r="H36" s="8">
        <v>5</v>
      </c>
    </row>
    <row r="37" spans="1:8" ht="12.75">
      <c r="A37" s="72"/>
      <c r="B37" s="16" t="s">
        <v>17</v>
      </c>
      <c r="C37" s="1">
        <v>0</v>
      </c>
      <c r="D37" s="1">
        <v>0</v>
      </c>
      <c r="E37" s="1">
        <v>0</v>
      </c>
      <c r="F37" s="1">
        <v>0</v>
      </c>
      <c r="G37" s="1">
        <v>1</v>
      </c>
      <c r="H37" s="8">
        <v>1</v>
      </c>
    </row>
    <row r="38" spans="1:8" ht="12.75">
      <c r="A38" s="72"/>
      <c r="B38" s="16" t="s">
        <v>18</v>
      </c>
      <c r="C38" s="1">
        <v>0</v>
      </c>
      <c r="D38" s="1">
        <v>1</v>
      </c>
      <c r="E38" s="1">
        <v>0</v>
      </c>
      <c r="F38" s="1">
        <v>0</v>
      </c>
      <c r="G38" s="1">
        <v>0</v>
      </c>
      <c r="H38" s="8">
        <v>1</v>
      </c>
    </row>
    <row r="39" spans="1:8" s="5" customFormat="1" ht="12.75">
      <c r="A39" s="80"/>
      <c r="B39" s="24" t="s">
        <v>30</v>
      </c>
      <c r="C39" s="18">
        <f aca="true" t="shared" si="4" ref="C39:H39">SUM(C28:C38)</f>
        <v>0</v>
      </c>
      <c r="D39" s="18">
        <f t="shared" si="4"/>
        <v>1</v>
      </c>
      <c r="E39" s="18">
        <f t="shared" si="4"/>
        <v>0</v>
      </c>
      <c r="F39" s="18">
        <f t="shared" si="4"/>
        <v>2</v>
      </c>
      <c r="G39" s="18">
        <f t="shared" si="4"/>
        <v>16</v>
      </c>
      <c r="H39" s="9">
        <f t="shared" si="4"/>
        <v>19</v>
      </c>
    </row>
    <row r="40" spans="1:8" ht="12.75">
      <c r="A40" s="71" t="s">
        <v>25</v>
      </c>
      <c r="B40" s="15" t="s">
        <v>22</v>
      </c>
      <c r="C40" s="2">
        <v>0</v>
      </c>
      <c r="D40" s="2">
        <v>0</v>
      </c>
      <c r="E40" s="2">
        <v>0</v>
      </c>
      <c r="F40" s="2">
        <v>0</v>
      </c>
      <c r="G40" s="2">
        <v>2</v>
      </c>
      <c r="H40" s="7">
        <v>2</v>
      </c>
    </row>
    <row r="41" spans="1:8" ht="12.75">
      <c r="A41" s="72"/>
      <c r="B41" s="16" t="s">
        <v>13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8">
        <v>1</v>
      </c>
    </row>
    <row r="42" spans="1:8" ht="12.75">
      <c r="A42" s="80"/>
      <c r="B42" s="32" t="s">
        <v>30</v>
      </c>
      <c r="C42" s="33">
        <f aca="true" t="shared" si="5" ref="C42:H42">SUM(C40:C41)</f>
        <v>0</v>
      </c>
      <c r="D42" s="33">
        <f t="shared" si="5"/>
        <v>0</v>
      </c>
      <c r="E42" s="33">
        <f t="shared" si="5"/>
        <v>0</v>
      </c>
      <c r="F42" s="33">
        <f t="shared" si="5"/>
        <v>1</v>
      </c>
      <c r="G42" s="33">
        <f t="shared" si="5"/>
        <v>2</v>
      </c>
      <c r="H42" s="9">
        <f t="shared" si="5"/>
        <v>3</v>
      </c>
    </row>
    <row r="43" spans="1:8" ht="12.75">
      <c r="A43" s="71" t="s">
        <v>26</v>
      </c>
      <c r="B43" s="15" t="s">
        <v>11</v>
      </c>
      <c r="C43" s="2">
        <v>0</v>
      </c>
      <c r="D43" s="2">
        <v>1</v>
      </c>
      <c r="E43" s="2">
        <v>0</v>
      </c>
      <c r="F43" s="2">
        <v>0</v>
      </c>
      <c r="G43" s="2">
        <v>3</v>
      </c>
      <c r="H43" s="7">
        <v>4</v>
      </c>
    </row>
    <row r="44" spans="1:8" ht="12.75">
      <c r="A44" s="72"/>
      <c r="B44" s="16" t="s">
        <v>12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8">
        <v>1</v>
      </c>
    </row>
    <row r="45" spans="1:8" ht="12.75">
      <c r="A45" s="72"/>
      <c r="B45" s="16" t="s">
        <v>22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8">
        <v>1</v>
      </c>
    </row>
    <row r="46" spans="1:8" ht="12.75">
      <c r="A46" s="72"/>
      <c r="B46" s="16" t="s">
        <v>13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8">
        <v>1</v>
      </c>
    </row>
    <row r="47" spans="1:8" ht="12.75">
      <c r="A47" s="72"/>
      <c r="B47" s="16" t="s">
        <v>16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8">
        <v>1</v>
      </c>
    </row>
    <row r="48" spans="1:8" s="5" customFormat="1" ht="12.75">
      <c r="A48" s="80"/>
      <c r="B48" s="24" t="s">
        <v>30</v>
      </c>
      <c r="C48" s="18">
        <f aca="true" t="shared" si="6" ref="C48:H48">SUM(C43:C47)</f>
        <v>1</v>
      </c>
      <c r="D48" s="18">
        <f t="shared" si="6"/>
        <v>1</v>
      </c>
      <c r="E48" s="18">
        <f t="shared" si="6"/>
        <v>0</v>
      </c>
      <c r="F48" s="18">
        <f t="shared" si="6"/>
        <v>1</v>
      </c>
      <c r="G48" s="18">
        <f t="shared" si="6"/>
        <v>5</v>
      </c>
      <c r="H48" s="9">
        <f t="shared" si="6"/>
        <v>8</v>
      </c>
    </row>
    <row r="49" spans="1:8" s="5" customFormat="1" ht="12.75">
      <c r="A49" s="34" t="s">
        <v>30</v>
      </c>
      <c r="B49" s="17"/>
      <c r="C49" s="11">
        <v>1</v>
      </c>
      <c r="D49" s="11">
        <v>7</v>
      </c>
      <c r="E49" s="11">
        <v>1</v>
      </c>
      <c r="F49" s="11">
        <v>5</v>
      </c>
      <c r="G49" s="11">
        <v>43</v>
      </c>
      <c r="H49" s="10">
        <v>57</v>
      </c>
    </row>
  </sheetData>
  <sheetProtection/>
  <mergeCells count="9">
    <mergeCell ref="C1:G1"/>
    <mergeCell ref="A3:A15"/>
    <mergeCell ref="A16:A20"/>
    <mergeCell ref="A43:A48"/>
    <mergeCell ref="A21:A25"/>
    <mergeCell ref="A26:A27"/>
    <mergeCell ref="A28:A39"/>
    <mergeCell ref="A40:A42"/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20.28125" style="0" bestFit="1" customWidth="1"/>
    <col min="2" max="2" width="10.00390625" style="0" bestFit="1" customWidth="1"/>
    <col min="3" max="3" width="7.57421875" style="0" bestFit="1" customWidth="1"/>
    <col min="4" max="4" width="18.7109375" style="0" bestFit="1" customWidth="1"/>
    <col min="5" max="5" width="17.00390625" style="0" bestFit="1" customWidth="1"/>
    <col min="6" max="6" width="12.140625" style="0" bestFit="1" customWidth="1"/>
    <col min="7" max="7" width="5.140625" style="0" bestFit="1" customWidth="1"/>
    <col min="8" max="8" width="10.00390625" style="5" bestFit="1" customWidth="1"/>
  </cols>
  <sheetData>
    <row r="1" spans="1:7" ht="12.75">
      <c r="A1" s="78" t="s">
        <v>41</v>
      </c>
      <c r="B1" s="78"/>
      <c r="C1" s="79" t="s">
        <v>27</v>
      </c>
      <c r="D1" s="79"/>
      <c r="E1" s="79"/>
      <c r="F1" s="79"/>
      <c r="G1" s="79"/>
    </row>
    <row r="2" spans="1:8" ht="12.75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7" t="s">
        <v>28</v>
      </c>
    </row>
    <row r="3" spans="1:8" ht="12.75">
      <c r="A3" s="75" t="s">
        <v>7</v>
      </c>
      <c r="B3" s="2" t="s">
        <v>10</v>
      </c>
      <c r="C3" s="2">
        <v>0</v>
      </c>
      <c r="D3" s="2">
        <v>0</v>
      </c>
      <c r="E3" s="2">
        <v>0</v>
      </c>
      <c r="F3" s="2">
        <v>0</v>
      </c>
      <c r="G3" s="2">
        <v>1</v>
      </c>
      <c r="H3" s="7">
        <v>1</v>
      </c>
    </row>
    <row r="4" spans="1:8" s="5" customFormat="1" ht="12.75">
      <c r="A4" s="77"/>
      <c r="B4" s="18" t="s">
        <v>30</v>
      </c>
      <c r="C4" s="18">
        <f aca="true" t="shared" si="0" ref="C4:H4">SUM(C3)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1</v>
      </c>
      <c r="H4" s="9">
        <f t="shared" si="0"/>
        <v>1</v>
      </c>
    </row>
    <row r="5" spans="1:8" ht="12.75">
      <c r="A5" s="75" t="s">
        <v>9</v>
      </c>
      <c r="B5" s="2" t="s">
        <v>20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7">
        <v>1</v>
      </c>
    </row>
    <row r="6" spans="1:8" ht="12.75">
      <c r="A6" s="76"/>
      <c r="B6" s="1" t="s">
        <v>22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8">
        <v>1</v>
      </c>
    </row>
    <row r="7" spans="1:8" ht="12.75">
      <c r="A7" s="76"/>
      <c r="B7" s="1" t="s">
        <v>16</v>
      </c>
      <c r="C7" s="1">
        <v>0</v>
      </c>
      <c r="D7" s="1">
        <v>0</v>
      </c>
      <c r="E7" s="1">
        <v>1</v>
      </c>
      <c r="F7" s="1">
        <v>0</v>
      </c>
      <c r="G7" s="1">
        <v>2</v>
      </c>
      <c r="H7" s="8">
        <v>3</v>
      </c>
    </row>
    <row r="8" spans="1:8" s="5" customFormat="1" ht="12.75">
      <c r="A8" s="77"/>
      <c r="B8" s="18" t="s">
        <v>30</v>
      </c>
      <c r="C8" s="18">
        <f aca="true" t="shared" si="1" ref="C8:H8">SUM(C5:C7)</f>
        <v>0</v>
      </c>
      <c r="D8" s="18">
        <f t="shared" si="1"/>
        <v>0</v>
      </c>
      <c r="E8" s="18">
        <f t="shared" si="1"/>
        <v>2</v>
      </c>
      <c r="F8" s="18">
        <f t="shared" si="1"/>
        <v>0</v>
      </c>
      <c r="G8" s="18">
        <f t="shared" si="1"/>
        <v>3</v>
      </c>
      <c r="H8" s="9">
        <f t="shared" si="1"/>
        <v>5</v>
      </c>
    </row>
    <row r="9" spans="1:8" ht="12.75">
      <c r="A9" s="75" t="s">
        <v>35</v>
      </c>
      <c r="B9" s="2" t="s">
        <v>16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7">
        <v>1</v>
      </c>
    </row>
    <row r="10" spans="1:8" s="5" customFormat="1" ht="12.75">
      <c r="A10" s="77"/>
      <c r="B10" s="18" t="s">
        <v>30</v>
      </c>
      <c r="C10" s="18">
        <f aca="true" t="shared" si="2" ref="C10:H10">SUM(C9)</f>
        <v>0</v>
      </c>
      <c r="D10" s="18">
        <f t="shared" si="2"/>
        <v>0</v>
      </c>
      <c r="E10" s="18">
        <f t="shared" si="2"/>
        <v>1</v>
      </c>
      <c r="F10" s="18">
        <f t="shared" si="2"/>
        <v>0</v>
      </c>
      <c r="G10" s="18">
        <f t="shared" si="2"/>
        <v>0</v>
      </c>
      <c r="H10" s="9">
        <f t="shared" si="2"/>
        <v>1</v>
      </c>
    </row>
    <row r="11" spans="1:8" ht="12.75">
      <c r="A11" s="75" t="s">
        <v>19</v>
      </c>
      <c r="B11" s="2" t="s">
        <v>20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7">
        <v>1</v>
      </c>
    </row>
    <row r="12" spans="1:8" ht="12.75">
      <c r="A12" s="76"/>
      <c r="B12" s="1" t="s">
        <v>14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8">
        <v>1</v>
      </c>
    </row>
    <row r="13" spans="1:8" ht="12.75">
      <c r="A13" s="76"/>
      <c r="B13" s="1" t="s">
        <v>15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8">
        <v>1</v>
      </c>
    </row>
    <row r="14" spans="1:8" s="5" customFormat="1" ht="12.75">
      <c r="A14" s="77"/>
      <c r="B14" s="18" t="s">
        <v>30</v>
      </c>
      <c r="C14" s="18">
        <f aca="true" t="shared" si="3" ref="C14:H14">SUM(C11:C13)</f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3</v>
      </c>
      <c r="H14" s="9">
        <f t="shared" si="3"/>
        <v>3</v>
      </c>
    </row>
    <row r="15" spans="1:8" ht="12.75">
      <c r="A15" s="75" t="s">
        <v>21</v>
      </c>
      <c r="B15" s="2" t="s">
        <v>10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7">
        <v>1</v>
      </c>
    </row>
    <row r="16" spans="1:8" ht="12.75">
      <c r="A16" s="76"/>
      <c r="B16" s="1" t="s">
        <v>11</v>
      </c>
      <c r="C16" s="1">
        <v>0</v>
      </c>
      <c r="D16" s="1">
        <v>0</v>
      </c>
      <c r="E16" s="1">
        <v>0</v>
      </c>
      <c r="F16" s="1">
        <v>1</v>
      </c>
      <c r="G16" s="1">
        <v>0</v>
      </c>
      <c r="H16" s="8">
        <v>1</v>
      </c>
    </row>
    <row r="17" spans="1:8" ht="12.75">
      <c r="A17" s="76"/>
      <c r="B17" s="1" t="s">
        <v>22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8">
        <v>1</v>
      </c>
    </row>
    <row r="18" spans="1:8" ht="12.75">
      <c r="A18" s="76"/>
      <c r="B18" s="1" t="s">
        <v>13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8">
        <v>1</v>
      </c>
    </row>
    <row r="19" spans="1:8" ht="12.75">
      <c r="A19" s="76"/>
      <c r="B19" s="1" t="s">
        <v>14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8">
        <v>1</v>
      </c>
    </row>
    <row r="20" spans="1:8" ht="12.75">
      <c r="A20" s="76"/>
      <c r="B20" s="1" t="s">
        <v>18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8">
        <v>1</v>
      </c>
    </row>
    <row r="21" spans="1:8" s="5" customFormat="1" ht="12.75">
      <c r="A21" s="77"/>
      <c r="B21" s="18" t="s">
        <v>30</v>
      </c>
      <c r="C21" s="18">
        <f aca="true" t="shared" si="4" ref="C21:H21">SUM(C15:C20)</f>
        <v>0</v>
      </c>
      <c r="D21" s="18">
        <f t="shared" si="4"/>
        <v>1</v>
      </c>
      <c r="E21" s="18">
        <f t="shared" si="4"/>
        <v>2</v>
      </c>
      <c r="F21" s="18">
        <f t="shared" si="4"/>
        <v>1</v>
      </c>
      <c r="G21" s="18">
        <f t="shared" si="4"/>
        <v>2</v>
      </c>
      <c r="H21" s="9">
        <f t="shared" si="4"/>
        <v>6</v>
      </c>
    </row>
    <row r="22" spans="1:8" ht="12.75">
      <c r="A22" s="75" t="s">
        <v>24</v>
      </c>
      <c r="B22" s="2" t="s">
        <v>20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7">
        <v>1</v>
      </c>
    </row>
    <row r="23" spans="1:8" ht="12.75">
      <c r="A23" s="76"/>
      <c r="B23" s="1" t="s">
        <v>14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8">
        <v>1</v>
      </c>
    </row>
    <row r="24" spans="1:8" ht="12.75">
      <c r="A24" s="76"/>
      <c r="B24" s="1" t="s">
        <v>15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8">
        <v>1</v>
      </c>
    </row>
    <row r="25" spans="1:8" ht="12.75">
      <c r="A25" s="76"/>
      <c r="B25" s="1" t="s">
        <v>16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8">
        <v>1</v>
      </c>
    </row>
    <row r="26" spans="1:8" ht="12.75">
      <c r="A26" s="76"/>
      <c r="B26" s="1" t="s">
        <v>8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8">
        <v>1</v>
      </c>
    </row>
    <row r="27" spans="1:8" s="5" customFormat="1" ht="12.75">
      <c r="A27" s="77"/>
      <c r="B27" s="18" t="s">
        <v>30</v>
      </c>
      <c r="C27" s="18">
        <f aca="true" t="shared" si="5" ref="C27:H27">SUM(C22:C26)</f>
        <v>0</v>
      </c>
      <c r="D27" s="18">
        <f t="shared" si="5"/>
        <v>0</v>
      </c>
      <c r="E27" s="18">
        <f t="shared" si="5"/>
        <v>1</v>
      </c>
      <c r="F27" s="18">
        <f t="shared" si="5"/>
        <v>0</v>
      </c>
      <c r="G27" s="18">
        <f t="shared" si="5"/>
        <v>4</v>
      </c>
      <c r="H27" s="9">
        <f t="shared" si="5"/>
        <v>5</v>
      </c>
    </row>
    <row r="28" spans="1:8" ht="12.75">
      <c r="A28" s="75" t="s">
        <v>25</v>
      </c>
      <c r="B28" s="2" t="s">
        <v>13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7">
        <v>1</v>
      </c>
    </row>
    <row r="29" spans="1:8" ht="12.75">
      <c r="A29" s="76"/>
      <c r="B29" s="1" t="s">
        <v>14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8">
        <v>1</v>
      </c>
    </row>
    <row r="30" spans="1:8" ht="12.75">
      <c r="A30" s="76"/>
      <c r="B30" s="1" t="s">
        <v>16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8">
        <v>1</v>
      </c>
    </row>
    <row r="31" spans="1:8" ht="12.75">
      <c r="A31" s="76"/>
      <c r="B31" s="1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8">
        <v>1</v>
      </c>
    </row>
    <row r="32" spans="1:8" s="5" customFormat="1" ht="12.75">
      <c r="A32" s="77"/>
      <c r="B32" s="18" t="s">
        <v>30</v>
      </c>
      <c r="C32" s="18">
        <f aca="true" t="shared" si="6" ref="C32:H32">SUM(C28:C31)</f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18">
        <f t="shared" si="6"/>
        <v>4</v>
      </c>
      <c r="H32" s="9">
        <f t="shared" si="6"/>
        <v>4</v>
      </c>
    </row>
    <row r="33" spans="1:8" ht="12.75">
      <c r="A33" s="75" t="s">
        <v>26</v>
      </c>
      <c r="B33" s="2" t="s">
        <v>10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  <c r="H33" s="7">
        <v>2</v>
      </c>
    </row>
    <row r="34" spans="1:8" ht="12.75">
      <c r="A34" s="76"/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8">
        <v>1</v>
      </c>
    </row>
    <row r="35" spans="1:8" ht="12.75">
      <c r="A35" s="76"/>
      <c r="B35" s="1" t="s">
        <v>13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8">
        <v>1</v>
      </c>
    </row>
    <row r="36" spans="1:8" ht="12.75">
      <c r="A36" s="76"/>
      <c r="B36" s="1" t="s">
        <v>14</v>
      </c>
      <c r="C36" s="1">
        <v>0</v>
      </c>
      <c r="D36" s="1">
        <v>0</v>
      </c>
      <c r="E36" s="1">
        <v>1</v>
      </c>
      <c r="F36" s="1">
        <v>0</v>
      </c>
      <c r="G36" s="1">
        <v>1</v>
      </c>
      <c r="H36" s="8">
        <v>2</v>
      </c>
    </row>
    <row r="37" spans="1:8" ht="12.75">
      <c r="A37" s="76"/>
      <c r="B37" s="1" t="s">
        <v>8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8">
        <v>1</v>
      </c>
    </row>
    <row r="38" spans="1:8" s="5" customFormat="1" ht="12.75">
      <c r="A38" s="77"/>
      <c r="B38" s="18" t="s">
        <v>30</v>
      </c>
      <c r="C38" s="18">
        <f aca="true" t="shared" si="7" ref="C38:H38">SUM(C33:C37)</f>
        <v>1</v>
      </c>
      <c r="D38" s="18">
        <f t="shared" si="7"/>
        <v>0</v>
      </c>
      <c r="E38" s="18">
        <f t="shared" si="7"/>
        <v>1</v>
      </c>
      <c r="F38" s="18">
        <f t="shared" si="7"/>
        <v>0</v>
      </c>
      <c r="G38" s="18">
        <f t="shared" si="7"/>
        <v>5</v>
      </c>
      <c r="H38" s="9">
        <f t="shared" si="7"/>
        <v>7</v>
      </c>
    </row>
    <row r="39" spans="1:8" s="5" customFormat="1" ht="12.75">
      <c r="A39" s="28" t="s">
        <v>30</v>
      </c>
      <c r="B39" s="30"/>
      <c r="C39" s="30">
        <v>1</v>
      </c>
      <c r="D39" s="30">
        <v>1</v>
      </c>
      <c r="E39" s="30">
        <v>7</v>
      </c>
      <c r="F39" s="30">
        <v>1</v>
      </c>
      <c r="G39" s="30">
        <v>22</v>
      </c>
      <c r="H39" s="23">
        <v>32</v>
      </c>
    </row>
  </sheetData>
  <sheetProtection/>
  <mergeCells count="10">
    <mergeCell ref="A28:A32"/>
    <mergeCell ref="A33:A38"/>
    <mergeCell ref="A9:A10"/>
    <mergeCell ref="A11:A14"/>
    <mergeCell ref="A15:A21"/>
    <mergeCell ref="A22:A27"/>
    <mergeCell ref="A1:B1"/>
    <mergeCell ref="C1:G1"/>
    <mergeCell ref="A3:A4"/>
    <mergeCell ref="A5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Adviesdienst Verkeer &amp; Vervoer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A.J.H. Schmitz</dc:creator>
  <cp:keywords/>
  <dc:description/>
  <cp:lastModifiedBy>Spil</cp:lastModifiedBy>
  <dcterms:created xsi:type="dcterms:W3CDTF">2010-08-03T11:49:20Z</dcterms:created>
  <dcterms:modified xsi:type="dcterms:W3CDTF">2010-12-03T10:50:46Z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